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28590" windowHeight="12525" activeTab="1"/>
  </bookViews>
  <sheets>
    <sheet name="ANEXO I - TAB1_TRF1" sheetId="1" r:id="rId1"/>
    <sheet name="ANEXO I -TAB1_ SEÇÕES 1" sheetId="2" r:id="rId2"/>
    <sheet name="ANEXO I - TAB 2" sheetId="3" r:id="rId3"/>
    <sheet name="ANEXO II - TAB 1" sheetId="4" state="hidden" r:id="rId4"/>
    <sheet name="ANEXO II - TAB 2" sheetId="5" state="hidden" r:id="rId5"/>
    <sheet name="ANEXO III - TAB 1_TRF1" sheetId="6" r:id="rId6"/>
    <sheet name="ANEXO IV - TAB 1" sheetId="7" state="hidden" r:id="rId7"/>
    <sheet name="ANEXO III - TAB 1 SEÇÕES 1" sheetId="8" r:id="rId8"/>
    <sheet name="ANEXO V - TAB 1_TRF1" sheetId="9" r:id="rId9"/>
    <sheet name="ANEXO V - TAB 1_SEÇÕES 1" sheetId="10" r:id="rId10"/>
    <sheet name="ANEXO VI - TAB 1" sheetId="11" state="hidden" r:id="rId11"/>
  </sheets>
  <definedNames/>
  <calcPr fullCalcOnLoad="1"/>
</workbook>
</file>

<file path=xl/sharedStrings.xml><?xml version="1.0" encoding="utf-8"?>
<sst xmlns="http://schemas.openxmlformats.org/spreadsheetml/2006/main" count="297" uniqueCount="129">
  <si>
    <t>ANEXO I - QUANTITATIVO FÍSICO DE PESSOAL</t>
  </si>
  <si>
    <t>TABELA 1 - PODERES EXECUTIVO, LEGISLATIVO E JUDICIÁRIO - DPU - MPU - EMPRESAS ESTATAIS DEPENDENTES DA UNIÃO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</si>
  <si>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</si>
  <si>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</si>
  <si>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</si>
  <si>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</si>
  <si>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</si>
  <si>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</si>
  <si>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</si>
  <si>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</si>
  <si>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</si>
  <si>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CARREIRA</t>
  </si>
  <si>
    <t>NÍVEL ESCOLAR</t>
  </si>
  <si>
    <t>CLASSE</t>
  </si>
  <si>
    <t>PADRÃO/
NÍVEL/
REFERÊNCIA</t>
  </si>
  <si>
    <t>ESTÁVEIS</t>
  </si>
  <si>
    <t>NÃO ESTÁVEIS</t>
  </si>
  <si>
    <t>SUBTOTAL</t>
  </si>
  <si>
    <t>ANALISTA JUDICIÁRIO</t>
  </si>
  <si>
    <t>SUPERIOR</t>
  </si>
  <si>
    <t>C</t>
  </si>
  <si>
    <t>B</t>
  </si>
  <si>
    <t>A</t>
  </si>
  <si>
    <t>Total</t>
  </si>
  <si>
    <t>TECNICO JUDICIÁRIO</t>
  </si>
  <si>
    <t>NÍVEL MÉDIO</t>
  </si>
  <si>
    <t>AUXILIAR JUDICIÁRIO</t>
  </si>
  <si>
    <t>NÍVEL FUNDAMENTAL</t>
  </si>
  <si>
    <t>TOTAL GERAL</t>
  </si>
  <si>
    <t>TABELA 2 - MEMBROS DOS PODERES LEGISLATIVO E JUDICIÁRIO - DPU - MPU</t>
  </si>
  <si>
    <t>BENEFICÍARIO DE PENSÃO</t>
  </si>
  <si>
    <t>APOSENTADOS</t>
  </si>
  <si>
    <t>DESEMBARGADOR</t>
  </si>
  <si>
    <t>JUIZ FEDERAL</t>
  </si>
  <si>
    <t>JUIZ FEDERAL SUBSTITUTO</t>
  </si>
  <si>
    <t>ANEXO II - REMUNERAÇÃO/SUBSÍDIO DE CARGO EFETIVO/POSTO/GRADUAÇÃO</t>
  </si>
  <si>
    <t>TABELA 1 - PODERES LEGISLATIVO E JUDICIÁRIO - DPU - MPU - EMPRESAS ESTATAIS DEPENDENTES DA UNIÃO</t>
  </si>
  <si>
    <t>VENCIMENTO BÁSICO</t>
  </si>
  <si>
    <t>GRATIFICAÇÕES E SIMILARES</t>
  </si>
  <si>
    <t xml:space="preserve">PADRÃO
</t>
  </si>
  <si>
    <t>INATIVO</t>
  </si>
  <si>
    <t>PARCELAS BÁSICAS</t>
  </si>
  <si>
    <t>PARCELAS VARIÁVEIS</t>
  </si>
  <si>
    <t>GAJ                    90%</t>
  </si>
  <si>
    <t>VPI</t>
  </si>
  <si>
    <t xml:space="preserve">ADICIONAL DE QUALIFICAÇÃO          </t>
  </si>
  <si>
    <t xml:space="preserve">GAE                35% VB  </t>
  </si>
  <si>
    <t xml:space="preserve">GAS                35% VB  </t>
  </si>
  <si>
    <t>ATIVO/                        INATIVO</t>
  </si>
  <si>
    <t>AÇÕES DE TREINAMENTO</t>
  </si>
  <si>
    <t>ESPECIALI-ZAÇÃO</t>
  </si>
  <si>
    <t>MESTRADO</t>
  </si>
  <si>
    <t>DOUTORADO</t>
  </si>
  <si>
    <t>1%                120 HS</t>
  </si>
  <si>
    <t>2%                240 HS</t>
  </si>
  <si>
    <t>3%                  360 HS</t>
  </si>
  <si>
    <t>7.5%</t>
  </si>
  <si>
    <t>OBSERVAÇÕES:</t>
  </si>
  <si>
    <t>SUBSÍDIO</t>
  </si>
  <si>
    <t>JUIZ SUBSTITUTO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</si>
  <si>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</si>
  <si>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</si>
  <si>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</si>
  <si>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</si>
  <si>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</si>
  <si>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</si>
  <si>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</si>
  <si>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</si>
  <si>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</si>
  <si>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</si>
  <si>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</si>
  <si>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</si>
  <si>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</si>
  <si>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</si>
  <si>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</si>
  <si>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</si>
  <si>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</si>
  <si>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</si>
  <si>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</si>
  <si>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</si>
  <si>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</si>
  <si>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</si>
  <si>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</si>
  <si>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</si>
  <si>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</si>
  <si>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>Pessoal contratado  por tempo determinado que visa à substituição de servidores públicos 
(Classificável como Grupo de Natureza de Despesa - GND "1 - Pessoal e Encargos Sociais"). Art 18, § 1º LRF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</si>
  <si>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</si>
  <si>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</si>
  <si>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</si>
  <si>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</si>
  <si>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</si>
  <si>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</si>
  <si>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</si>
  <si>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</si>
  <si>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</si>
  <si>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</si>
  <si>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</si>
  <si>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</si>
  <si>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</si>
  <si>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</si>
  <si>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</si>
  <si>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</si>
  <si>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</si>
  <si>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</si>
  <si>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</si>
  <si>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</si>
  <si>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</si>
  <si>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-</t>
  </si>
  <si>
    <t>ASSISTÊNCIA MÉDICA E ODONTOLÓGICA - PARTICIPAÇÃO UNIÃO</t>
  </si>
  <si>
    <t>POSIÇÃO: Set/2015</t>
  </si>
  <si>
    <t>VIGÊNCIA: Set/2015</t>
  </si>
  <si>
    <t>PODER/ÓRGÃO/UNIDADE: Tribunal Regional Federal da 4ª Região</t>
  </si>
  <si>
    <t>Fonte: Diretoria de Recursos Humanos</t>
  </si>
  <si>
    <t>PODER/ÓRGÃO: Tribunal Regional Federal da 4ª Região</t>
  </si>
  <si>
    <t>Tribunal Regional Federal da 4ª Região</t>
  </si>
  <si>
    <t>Portaria Conjunta nº 1/2015</t>
  </si>
  <si>
    <t>Resolução n.º 4/2008-CJF e Resolução/TRF4 n.º 30, de 07/12/2000, alterada pela Resolução/TRF4 n.º 95, de 05/11/2004 .</t>
  </si>
  <si>
    <t>Portaria nº 11/2015-CJF</t>
  </si>
  <si>
    <t>Lei nº 12.774/2012</t>
  </si>
  <si>
    <t>Lei nº 13.091/2015</t>
  </si>
  <si>
    <t>Lei nº 11.143/2005</t>
  </si>
  <si>
    <t>Resolução TRF4 106/2013</t>
  </si>
  <si>
    <t>1210X</t>
  </si>
  <si>
    <t>Fonte: CJF - Conselho da Justiça Federal</t>
  </si>
  <si>
    <t>PODER/ÓRGÃO/UNIDADE: Tribunal Regional Federal da 1ª Região</t>
  </si>
  <si>
    <t>PODER/ÓRGÃO/UNIDADE:  Tribunal Regional Federal da 1ª Região</t>
  </si>
  <si>
    <t>PODER/ÓRGÃO: Tribunal Regional Federal da 1ª Região</t>
  </si>
  <si>
    <t>POSIÇÃO: abr/19</t>
  </si>
  <si>
    <t>PODER/ÓRGÃO/UNIDADE: Seções Judiciárias da Justiça Federal da Primeira Região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</si>
</sst>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* #,##0_-;\-* #,##0_-;_-* \-??_-;_-@_-"/>
    <numFmt numFmtId="179" formatCode="_(* #,##0_);_(* \(#,##0\);_(* &quot;-&quot;??_);_(@_)"/>
    <numFmt numFmtId="180" formatCode="&quot;R$ &quot;#,##0.00;[Red]&quot;-R$ &quot;#,##0.00"/>
    <numFmt numFmtId="181" formatCode="0.0%"/>
    <numFmt numFmtId="182" formatCode="#,##0.00_ ;\-#,##0.00\ "/>
    <numFmt numFmtId="183" formatCode="General_)"/>
    <numFmt numFmtId="184" formatCode="_(* #,##0_);_(* \(#,##0\);_(* \-_);_(@_)"/>
    <numFmt numFmtId="185" formatCode="_(* #,##0.00_);_(* \(#,##0.00\);_(* \-??_);_(@_)"/>
    <numFmt numFmtId="186" formatCode="\$#,##0\ ;&quot;($&quot;#,##0\)"/>
    <numFmt numFmtId="187" formatCode="0.000000"/>
    <numFmt numFmtId="188" formatCode="yyyy\:mm"/>
    <numFmt numFmtId="189" formatCode="_([$€-2]* #,##0.00_);_([$€-2]* \(#,##0.00\);_([$€-2]* \-??_)"/>
    <numFmt numFmtId="190" formatCode="_([$€]* #,##0.00_);_([$€]* \(#,##0.00\);_([$€]* &quot;-&quot;??_);_(@_)"/>
    <numFmt numFmtId="191" formatCode="0.0000000"/>
    <numFmt numFmtId="192" formatCode="_(&quot;R$ &quot;* #,##0.00_);_(&quot;R$ &quot;* \(#,##0.00\);_(&quot;R$ &quot;* \-??_);_(@_)"/>
    <numFmt numFmtId="193" formatCode="%#,#00"/>
    <numFmt numFmtId="194" formatCode="#.##000"/>
    <numFmt numFmtId="195" formatCode="#,##0.000000"/>
    <numFmt numFmtId="196" formatCode="0.000"/>
    <numFmt numFmtId="197" formatCode="mm/yy"/>
    <numFmt numFmtId="198" formatCode="#.##0,"/>
    <numFmt numFmtId="199" formatCode="_-* #,##0.00_-;\-* #,##0.00_-;_-* \-??_-;_-@_-"/>
    <numFmt numFmtId="200" formatCode="_(* #,##0_);_(* \(#,##0\);_(* \-??_);_(@_)"/>
    <numFmt numFmtId="201" formatCode="#,##0_);\(#,##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18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7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/>
      <top style="thin">
        <color indexed="8"/>
      </top>
      <bottom/>
    </border>
    <border>
      <left style="thin"/>
      <right style="thick">
        <color indexed="8"/>
      </right>
      <top style="thin"/>
      <bottom style="hair"/>
    </border>
    <border>
      <left style="thin"/>
      <right style="thick">
        <color indexed="8"/>
      </right>
      <top style="hair"/>
      <bottom style="hair"/>
    </border>
    <border>
      <left style="thin"/>
      <right style="thick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hair"/>
      <top style="thin">
        <color indexed="8"/>
      </top>
      <bottom style="hair"/>
    </border>
    <border>
      <left style="thin"/>
      <right style="double"/>
      <top/>
      <bottom style="hair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double"/>
      <top style="medium"/>
      <bottom style="thin"/>
    </border>
    <border>
      <left style="thin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thin"/>
    </border>
    <border>
      <left style="thin"/>
      <right style="hair"/>
      <top style="hair"/>
      <bottom style="thin"/>
    </border>
    <border>
      <left style="thin"/>
      <right style="double"/>
      <top style="hair"/>
      <bottom style="thin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double"/>
      <top style="hair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/>
    </border>
    <border>
      <left style="thin">
        <color indexed="8"/>
      </left>
      <right/>
      <top/>
      <bottom/>
    </border>
    <border>
      <left style="thin"/>
      <right style="hair"/>
      <top style="hair"/>
      <bottom style="medium"/>
    </border>
    <border>
      <left style="thin"/>
      <right/>
      <top style="hair"/>
      <bottom style="medium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 style="hair"/>
      <bottom style="medium"/>
    </border>
    <border>
      <left style="thin"/>
      <right style="double"/>
      <top style="thin"/>
      <bottom style="thin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/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/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/>
    </border>
    <border>
      <left style="thin">
        <color indexed="8"/>
      </left>
      <right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/>
      <right style="thick">
        <color indexed="8"/>
      </right>
      <top style="hair"/>
      <bottom/>
    </border>
    <border>
      <left style="thin">
        <color indexed="8"/>
      </left>
      <right style="thick">
        <color indexed="8"/>
      </right>
      <top style="thin">
        <color indexed="8"/>
      </top>
      <bottom style="hair"/>
    </border>
    <border>
      <left style="thin">
        <color indexed="8"/>
      </left>
      <right style="thick">
        <color indexed="8"/>
      </right>
      <top style="hair"/>
      <bottom style="hair"/>
    </border>
    <border>
      <left style="thin">
        <color indexed="8"/>
      </left>
      <right style="thick">
        <color indexed="8"/>
      </right>
      <top style="hair"/>
      <bottom style="thin">
        <color indexed="8"/>
      </bottom>
    </border>
    <border>
      <left style="thin">
        <color indexed="8"/>
      </left>
      <right style="thick">
        <color indexed="8"/>
      </right>
      <top style="hair"/>
      <bottom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thin"/>
      <top style="thin"/>
      <bottom style="thick">
        <color indexed="8"/>
      </bottom>
    </border>
    <border>
      <left style="thick">
        <color indexed="8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/>
      <top style="thin"/>
      <bottom/>
    </border>
    <border>
      <left style="thin"/>
      <right style="thick">
        <color indexed="8"/>
      </right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n">
        <color indexed="8"/>
      </right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/>
    </border>
    <border>
      <left style="hair"/>
      <right style="hair"/>
      <top style="thin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/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7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51" fillId="2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>
      <alignment/>
      <protection/>
    </xf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1" fillId="3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>
      <alignment/>
      <protection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51" fillId="3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>
      <alignment/>
      <protection/>
    </xf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51" fillId="3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>
      <alignment/>
      <protection/>
    </xf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1" fillId="3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>
      <alignment/>
      <protection/>
    </xf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1" fillId="3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>
      <alignment/>
      <protection/>
    </xf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8" borderId="0" applyNumberFormat="0" applyBorder="0" applyAlignment="0" applyProtection="0"/>
    <xf numFmtId="183" fontId="20" fillId="0" borderId="1">
      <alignment/>
      <protection/>
    </xf>
    <xf numFmtId="0" fontId="21" fillId="3" borderId="0" applyNumberFormat="0" applyBorder="0" applyAlignment="0" applyProtection="0"/>
    <xf numFmtId="183" fontId="22" fillId="0" borderId="0">
      <alignment vertical="top"/>
      <protection/>
    </xf>
    <xf numFmtId="183" fontId="5" fillId="0" borderId="0">
      <alignment horizontal="right"/>
      <protection/>
    </xf>
    <xf numFmtId="183" fontId="5" fillId="0" borderId="0">
      <alignment horizontal="left"/>
      <protection/>
    </xf>
    <xf numFmtId="0" fontId="52" fillId="3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6" fillId="0" borderId="0">
      <alignment/>
      <protection/>
    </xf>
    <xf numFmtId="0" fontId="27" fillId="0" borderId="0">
      <alignment/>
      <protection/>
    </xf>
    <xf numFmtId="0" fontId="28" fillId="14" borderId="2" applyNumberFormat="0" applyAlignment="0" applyProtection="0"/>
    <xf numFmtId="0" fontId="53" fillId="40" borderId="3" applyNumberFormat="0" applyAlignment="0" applyProtection="0"/>
    <xf numFmtId="0" fontId="28" fillId="14" borderId="2" applyNumberFormat="0" applyAlignment="0" applyProtection="0"/>
    <xf numFmtId="0" fontId="28" fillId="14" borderId="2" applyNumberFormat="0" applyAlignment="0" applyProtection="0"/>
    <xf numFmtId="0" fontId="28" fillId="14" borderId="2">
      <alignment/>
      <protection/>
    </xf>
    <xf numFmtId="0" fontId="28" fillId="14" borderId="2" applyNumberFormat="0" applyAlignment="0" applyProtection="0"/>
    <xf numFmtId="0" fontId="28" fillId="14" borderId="2" applyNumberFormat="0" applyAlignment="0" applyProtection="0"/>
    <xf numFmtId="0" fontId="29" fillId="0" borderId="0">
      <alignment vertical="center"/>
      <protection/>
    </xf>
    <xf numFmtId="0" fontId="54" fillId="41" borderId="4" applyNumberFormat="0" applyAlignment="0" applyProtection="0"/>
    <xf numFmtId="0" fontId="30" fillId="42" borderId="5" applyNumberFormat="0" applyAlignment="0" applyProtection="0"/>
    <xf numFmtId="0" fontId="30" fillId="42" borderId="5" applyNumberFormat="0" applyAlignment="0" applyProtection="0"/>
    <xf numFmtId="0" fontId="30" fillId="42" borderId="5">
      <alignment/>
      <protection/>
    </xf>
    <xf numFmtId="0" fontId="30" fillId="42" borderId="5" applyNumberFormat="0" applyAlignment="0" applyProtection="0"/>
    <xf numFmtId="0" fontId="30" fillId="42" borderId="5" applyNumberFormat="0" applyAlignment="0" applyProtection="0"/>
    <xf numFmtId="0" fontId="55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>
      <alignment/>
      <protection/>
    </xf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42" borderId="5" applyNumberFormat="0" applyAlignment="0" applyProtection="0"/>
    <xf numFmtId="4" fontId="1" fillId="0" borderId="0">
      <alignment/>
      <protection/>
    </xf>
    <xf numFmtId="184" fontId="1" fillId="0" borderId="0">
      <alignment/>
      <protection/>
    </xf>
    <xf numFmtId="185" fontId="4" fillId="0" borderId="0" applyBorder="0" applyAlignment="0" applyProtection="0"/>
    <xf numFmtId="185" fontId="4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7" fontId="1" fillId="0" borderId="0">
      <alignment/>
      <protection/>
    </xf>
    <xf numFmtId="188" fontId="1" fillId="0" borderId="0">
      <alignment/>
      <protection/>
    </xf>
    <xf numFmtId="0" fontId="51" fillId="4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>
      <alignment/>
      <protection/>
    </xf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51" fillId="44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>
      <alignment/>
      <protection/>
    </xf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51" fillId="4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>
      <alignment/>
      <protection/>
    </xf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51" fillId="4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>
      <alignment/>
      <protection/>
    </xf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1" fillId="4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>
      <alignment/>
      <protection/>
    </xf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1" fillId="4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>
      <alignment/>
      <protection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56" fillId="49" borderId="3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14" borderId="2" applyNumberFormat="0" applyAlignment="0" applyProtection="0"/>
    <xf numFmtId="189" fontId="4" fillId="0" borderId="0" applyFill="0" applyBorder="0" applyAlignment="0" applyProtection="0"/>
    <xf numFmtId="0" fontId="4" fillId="0" borderId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3" fillId="0" borderId="0">
      <alignment horizontal="left"/>
      <protection/>
    </xf>
    <xf numFmtId="0" fontId="23" fillId="4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0">
      <alignment/>
      <protection/>
    </xf>
    <xf numFmtId="0" fontId="32" fillId="7" borderId="2" applyNumberFormat="0" applyAlignment="0" applyProtection="0"/>
    <xf numFmtId="0" fontId="34" fillId="0" borderId="12">
      <alignment horizontal="center"/>
      <protection/>
    </xf>
    <xf numFmtId="0" fontId="38" fillId="0" borderId="13">
      <alignment horizontal="center"/>
      <protection/>
    </xf>
    <xf numFmtId="191" fontId="1" fillId="0" borderId="0">
      <alignment/>
      <protection/>
    </xf>
    <xf numFmtId="0" fontId="31" fillId="0" borderId="7" applyNumberFormat="0" applyFill="0" applyAlignment="0" applyProtection="0"/>
    <xf numFmtId="185" fontId="1" fillId="0" borderId="0">
      <alignment/>
      <protection/>
    </xf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92" fontId="4" fillId="0" borderId="0" applyFill="0" applyBorder="0" applyAlignment="0" applyProtection="0"/>
    <xf numFmtId="186" fontId="1" fillId="0" borderId="0">
      <alignment/>
      <protection/>
    </xf>
    <xf numFmtId="0" fontId="58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>
      <alignment/>
      <protection/>
    </xf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53" borderId="14" applyNumberFormat="0" applyFont="0" applyAlignment="0" applyProtection="0"/>
    <xf numFmtId="0" fontId="4" fillId="54" borderId="15" applyNumberFormat="0" applyAlignment="0" applyProtection="0"/>
    <xf numFmtId="0" fontId="4" fillId="54" borderId="15" applyNumberFormat="0" applyAlignment="0" applyProtection="0"/>
    <xf numFmtId="0" fontId="4" fillId="54" borderId="15" applyNumberFormat="0" applyAlignment="0" applyProtection="0"/>
    <xf numFmtId="0" fontId="4" fillId="54" borderId="15" applyNumberFormat="0" applyAlignment="0" applyProtection="0"/>
    <xf numFmtId="0" fontId="4" fillId="54" borderId="15" applyNumberFormat="0" applyAlignment="0" applyProtection="0"/>
    <xf numFmtId="0" fontId="4" fillId="54" borderId="15" applyNumberFormat="0" applyAlignment="0" applyProtection="0"/>
    <xf numFmtId="0" fontId="40" fillId="14" borderId="16" applyNumberFormat="0" applyAlignment="0" applyProtection="0"/>
    <xf numFmtId="10" fontId="1" fillId="0" borderId="0">
      <alignment/>
      <protection/>
    </xf>
    <xf numFmtId="193" fontId="24" fillId="0" borderId="0">
      <alignment/>
      <protection locked="0"/>
    </xf>
    <xf numFmtId="194" fontId="24" fillId="0" borderId="0">
      <alignment/>
      <protection locked="0"/>
    </xf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Border="0" applyProtection="0">
      <alignment/>
    </xf>
    <xf numFmtId="9" fontId="4" fillId="0" borderId="0" applyBorder="0" applyProtection="0">
      <alignment/>
    </xf>
    <xf numFmtId="9" fontId="1" fillId="0" borderId="0" applyFont="0" applyFill="0" applyBorder="0" applyAlignment="0" applyProtection="0"/>
    <xf numFmtId="9" fontId="1" fillId="0" borderId="0">
      <alignment/>
      <protection/>
    </xf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1" fillId="0" borderId="0">
      <alignment/>
      <protection/>
    </xf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5" fillId="0" borderId="0">
      <alignment/>
      <protection/>
    </xf>
    <xf numFmtId="0" fontId="59" fillId="40" borderId="17" applyNumberFormat="0" applyAlignment="0" applyProtection="0"/>
    <xf numFmtId="0" fontId="40" fillId="14" borderId="16" applyNumberFormat="0" applyAlignment="0" applyProtection="0"/>
    <xf numFmtId="0" fontId="40" fillId="14" borderId="16" applyNumberFormat="0" applyAlignment="0" applyProtection="0"/>
    <xf numFmtId="0" fontId="40" fillId="14" borderId="16">
      <alignment/>
      <protection/>
    </xf>
    <xf numFmtId="0" fontId="40" fillId="14" borderId="16" applyNumberFormat="0" applyAlignment="0" applyProtection="0"/>
    <xf numFmtId="0" fontId="40" fillId="14" borderId="16" applyNumberFormat="0" applyAlignment="0" applyProtection="0"/>
    <xf numFmtId="38" fontId="1" fillId="0" borderId="0">
      <alignment/>
      <protection/>
    </xf>
    <xf numFmtId="38" fontId="41" fillId="0" borderId="18">
      <alignment/>
      <protection/>
    </xf>
    <xf numFmtId="195" fontId="4" fillId="0" borderId="0">
      <alignment/>
      <protection locked="0"/>
    </xf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5" fontId="4" fillId="0" borderId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Border="0" applyProtection="0">
      <alignment/>
    </xf>
    <xf numFmtId="185" fontId="4" fillId="0" borderId="0" applyBorder="0" applyProtection="0">
      <alignment/>
    </xf>
    <xf numFmtId="179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1" fillId="0" borderId="0">
      <alignment/>
      <protection/>
    </xf>
    <xf numFmtId="189" fontId="4" fillId="0" borderId="0" applyFill="0" applyBorder="0" applyAlignment="0" applyProtection="0"/>
    <xf numFmtId="185" fontId="4" fillId="0" borderId="0">
      <alignment/>
      <protection/>
    </xf>
    <xf numFmtId="0" fontId="4" fillId="0" borderId="0">
      <alignment/>
      <protection/>
    </xf>
    <xf numFmtId="185" fontId="4" fillId="0" borderId="0">
      <alignment/>
      <protection/>
    </xf>
    <xf numFmtId="185" fontId="4" fillId="0" borderId="0">
      <alignment/>
      <protection/>
    </xf>
    <xf numFmtId="185" fontId="4" fillId="0" borderId="0">
      <alignment/>
      <protection/>
    </xf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96" fontId="1" fillId="0" borderId="0">
      <alignment/>
      <protection/>
    </xf>
    <xf numFmtId="197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9">
      <alignment/>
      <protection/>
    </xf>
    <xf numFmtId="0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>
      <alignment/>
      <protection/>
    </xf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>
      <alignment/>
      <protection/>
    </xf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65" fillId="0" borderId="22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>
      <alignment/>
      <protection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3">
      <alignment/>
      <protection/>
    </xf>
    <xf numFmtId="2" fontId="46" fillId="0" borderId="0">
      <alignment/>
      <protection locked="0"/>
    </xf>
    <xf numFmtId="2" fontId="46" fillId="0" borderId="0">
      <alignment/>
      <protection locked="0"/>
    </xf>
    <xf numFmtId="0" fontId="66" fillId="0" borderId="24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>
      <alignment/>
      <protection/>
    </xf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194" fontId="24" fillId="0" borderId="0">
      <alignment/>
      <protection locked="0"/>
    </xf>
    <xf numFmtId="198" fontId="24" fillId="0" borderId="0">
      <alignment/>
      <protection locked="0"/>
    </xf>
    <xf numFmtId="0" fontId="4" fillId="0" borderId="0">
      <alignment/>
      <protection/>
    </xf>
    <xf numFmtId="43" fontId="1" fillId="0" borderId="0" applyFont="0" applyFill="0" applyBorder="0" applyAlignment="0" applyProtection="0"/>
    <xf numFmtId="185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4" fillId="0" borderId="0" applyFill="0" applyBorder="0" applyAlignment="0" applyProtection="0"/>
    <xf numFmtId="185" fontId="4" fillId="0" borderId="0" applyFill="0" applyBorder="0" applyAlignment="0" applyProtection="0"/>
    <xf numFmtId="199" fontId="4" fillId="0" borderId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3" fontId="1" fillId="0" borderId="0">
      <alignment/>
      <protection/>
    </xf>
    <xf numFmtId="0" fontId="42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5" fillId="0" borderId="27" xfId="511" applyFont="1" applyBorder="1" applyAlignment="1">
      <alignment horizontal="center"/>
      <protection/>
    </xf>
    <xf numFmtId="0" fontId="5" fillId="0" borderId="28" xfId="511" applyFont="1" applyBorder="1" applyAlignment="1">
      <alignment horizontal="center"/>
      <protection/>
    </xf>
    <xf numFmtId="0" fontId="5" fillId="0" borderId="29" xfId="511" applyFont="1" applyBorder="1" applyAlignment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178" fontId="3" fillId="0" borderId="0" xfId="591" applyNumberFormat="1" applyFont="1" applyFill="1" applyBorder="1" applyAlignment="1" applyProtection="1">
      <alignment/>
      <protection/>
    </xf>
    <xf numFmtId="178" fontId="3" fillId="0" borderId="30" xfId="591" applyNumberFormat="1" applyFont="1" applyFill="1" applyBorder="1" applyAlignment="1" applyProtection="1">
      <alignment horizontal="center" wrapText="1"/>
      <protection/>
    </xf>
    <xf numFmtId="178" fontId="3" fillId="0" borderId="31" xfId="591" applyNumberFormat="1" applyFont="1" applyFill="1" applyBorder="1" applyAlignment="1" applyProtection="1">
      <alignment horizontal="center" wrapText="1"/>
      <protection/>
    </xf>
    <xf numFmtId="178" fontId="2" fillId="14" borderId="32" xfId="591" applyNumberFormat="1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9" fillId="55" borderId="33" xfId="0" applyFont="1" applyFill="1" applyBorder="1" applyAlignment="1" applyProtection="1">
      <alignment horizontal="center" vertical="center" wrapText="1"/>
      <protection/>
    </xf>
    <xf numFmtId="0" fontId="9" fillId="55" borderId="34" xfId="0" applyFont="1" applyFill="1" applyBorder="1" applyAlignment="1" applyProtection="1">
      <alignment horizontal="center" vertical="center" wrapText="1"/>
      <protection/>
    </xf>
    <xf numFmtId="0" fontId="9" fillId="55" borderId="35" xfId="0" applyFont="1" applyFill="1" applyBorder="1" applyAlignment="1" applyProtection="1">
      <alignment horizontal="center" vertical="center" wrapText="1"/>
      <protection/>
    </xf>
    <xf numFmtId="0" fontId="9" fillId="55" borderId="36" xfId="0" applyFont="1" applyFill="1" applyBorder="1" applyAlignment="1" applyProtection="1">
      <alignment horizontal="center" vertical="center" wrapText="1"/>
      <protection/>
    </xf>
    <xf numFmtId="9" fontId="2" fillId="56" borderId="34" xfId="0" applyNumberFormat="1" applyFont="1" applyFill="1" applyBorder="1" applyAlignment="1" applyProtection="1">
      <alignment horizontal="center" vertical="center" wrapText="1"/>
      <protection/>
    </xf>
    <xf numFmtId="0" fontId="2" fillId="56" borderId="36" xfId="0" applyFont="1" applyFill="1" applyBorder="1" applyAlignment="1" applyProtection="1">
      <alignment horizontal="center" vertical="center" wrapText="1"/>
      <protection/>
    </xf>
    <xf numFmtId="9" fontId="2" fillId="56" borderId="36" xfId="0" applyNumberFormat="1" applyFont="1" applyFill="1" applyBorder="1" applyAlignment="1" applyProtection="1">
      <alignment horizontal="center" vertical="center" wrapText="1"/>
      <protection/>
    </xf>
    <xf numFmtId="181" fontId="2" fillId="56" borderId="34" xfId="0" applyNumberFormat="1" applyFont="1" applyFill="1" applyBorder="1" applyAlignment="1" applyProtection="1">
      <alignment horizontal="center" vertical="center" wrapText="1"/>
      <protection/>
    </xf>
    <xf numFmtId="0" fontId="2" fillId="56" borderId="30" xfId="0" applyFont="1" applyFill="1" applyBorder="1" applyAlignment="1" applyProtection="1">
      <alignment horizontal="center" vertical="center" wrapText="1"/>
      <protection/>
    </xf>
    <xf numFmtId="9" fontId="2" fillId="56" borderId="30" xfId="0" applyNumberFormat="1" applyFont="1" applyFill="1" applyBorder="1" applyAlignment="1" applyProtection="1">
      <alignment horizontal="center" vertical="center" wrapText="1"/>
      <protection/>
    </xf>
    <xf numFmtId="181" fontId="2" fillId="56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511" applyFont="1" applyBorder="1" applyAlignment="1" applyProtection="1">
      <alignment horizontal="center"/>
      <protection locked="0"/>
    </xf>
    <xf numFmtId="177" fontId="11" fillId="0" borderId="39" xfId="597" applyNumberFormat="1" applyFont="1" applyBorder="1" applyAlignment="1" applyProtection="1">
      <alignment horizontal="center"/>
      <protection locked="0"/>
    </xf>
    <xf numFmtId="182" fontId="3" fillId="0" borderId="37" xfId="591" applyNumberFormat="1" applyFont="1" applyFill="1" applyBorder="1" applyAlignment="1" applyProtection="1">
      <alignment horizontal="center" wrapText="1"/>
      <protection locked="0"/>
    </xf>
    <xf numFmtId="182" fontId="3" fillId="0" borderId="40" xfId="591" applyNumberFormat="1" applyFont="1" applyFill="1" applyBorder="1" applyAlignment="1" applyProtection="1">
      <alignment horizontal="center" wrapText="1"/>
      <protection locked="0"/>
    </xf>
    <xf numFmtId="177" fontId="11" fillId="0" borderId="41" xfId="597" applyNumberFormat="1" applyFont="1" applyBorder="1" applyAlignment="1" applyProtection="1">
      <alignment horizontal="center"/>
      <protection locked="0"/>
    </xf>
    <xf numFmtId="182" fontId="3" fillId="0" borderId="30" xfId="591" applyNumberFormat="1" applyFont="1" applyFill="1" applyBorder="1" applyAlignment="1" applyProtection="1">
      <alignment horizontal="center" wrapText="1"/>
      <protection locked="0"/>
    </xf>
    <xf numFmtId="0" fontId="10" fillId="0" borderId="42" xfId="511" applyFont="1" applyBorder="1" applyAlignment="1" applyProtection="1">
      <alignment horizontal="center"/>
      <protection locked="0"/>
    </xf>
    <xf numFmtId="177" fontId="11" fillId="0" borderId="43" xfId="597" applyNumberFormat="1" applyFont="1" applyBorder="1" applyAlignment="1" applyProtection="1">
      <alignment horizontal="center"/>
      <protection locked="0"/>
    </xf>
    <xf numFmtId="177" fontId="11" fillId="0" borderId="44" xfId="597" applyNumberFormat="1" applyFont="1" applyBorder="1" applyAlignment="1" applyProtection="1">
      <alignment horizontal="center"/>
      <protection locked="0"/>
    </xf>
    <xf numFmtId="0" fontId="10" fillId="0" borderId="45" xfId="511" applyFont="1" applyBorder="1" applyAlignment="1" applyProtection="1">
      <alignment horizontal="center"/>
      <protection locked="0"/>
    </xf>
    <xf numFmtId="177" fontId="11" fillId="0" borderId="46" xfId="597" applyNumberFormat="1" applyFont="1" applyBorder="1" applyAlignment="1" applyProtection="1">
      <alignment horizontal="center"/>
      <protection locked="0"/>
    </xf>
    <xf numFmtId="0" fontId="10" fillId="0" borderId="47" xfId="511" applyFont="1" applyBorder="1" applyAlignment="1" applyProtection="1">
      <alignment horizontal="center"/>
      <protection locked="0"/>
    </xf>
    <xf numFmtId="0" fontId="10" fillId="0" borderId="48" xfId="511" applyFont="1" applyBorder="1" applyAlignment="1" applyProtection="1">
      <alignment horizontal="center"/>
      <protection locked="0"/>
    </xf>
    <xf numFmtId="0" fontId="10" fillId="0" borderId="49" xfId="511" applyFont="1" applyBorder="1" applyAlignment="1" applyProtection="1">
      <alignment horizontal="center"/>
      <protection locked="0"/>
    </xf>
    <xf numFmtId="177" fontId="11" fillId="0" borderId="50" xfId="597" applyNumberFormat="1" applyFont="1" applyBorder="1" applyAlignment="1" applyProtection="1">
      <alignment horizontal="center"/>
      <protection locked="0"/>
    </xf>
    <xf numFmtId="182" fontId="3" fillId="0" borderId="51" xfId="591" applyNumberFormat="1" applyFont="1" applyFill="1" applyBorder="1" applyAlignment="1" applyProtection="1">
      <alignment horizontal="center" wrapText="1"/>
      <protection locked="0"/>
    </xf>
    <xf numFmtId="182" fontId="3" fillId="0" borderId="52" xfId="591" applyNumberFormat="1" applyFont="1" applyFill="1" applyBorder="1" applyAlignment="1" applyProtection="1">
      <alignment horizontal="center" wrapText="1"/>
      <protection locked="0"/>
    </xf>
    <xf numFmtId="0" fontId="10" fillId="0" borderId="53" xfId="511" applyFont="1" applyBorder="1" applyAlignment="1" applyProtection="1">
      <alignment horizontal="center"/>
      <protection locked="0"/>
    </xf>
    <xf numFmtId="177" fontId="11" fillId="0" borderId="53" xfId="597" applyNumberFormat="1" applyFont="1" applyBorder="1" applyAlignment="1" applyProtection="1">
      <alignment horizontal="center"/>
      <protection locked="0"/>
    </xf>
    <xf numFmtId="182" fontId="3" fillId="0" borderId="54" xfId="591" applyNumberFormat="1" applyFont="1" applyFill="1" applyBorder="1" applyAlignment="1" applyProtection="1">
      <alignment horizontal="center" wrapText="1"/>
      <protection locked="0"/>
    </xf>
    <xf numFmtId="182" fontId="3" fillId="0" borderId="53" xfId="591" applyNumberFormat="1" applyFont="1" applyFill="1" applyBorder="1" applyAlignment="1" applyProtection="1">
      <alignment horizontal="center" wrapText="1"/>
      <protection locked="0"/>
    </xf>
    <xf numFmtId="177" fontId="11" fillId="0" borderId="55" xfId="597" applyNumberFormat="1" applyFont="1" applyBorder="1" applyAlignment="1" applyProtection="1">
      <alignment horizontal="center"/>
      <protection locked="0"/>
    </xf>
    <xf numFmtId="182" fontId="3" fillId="0" borderId="56" xfId="591" applyNumberFormat="1" applyFont="1" applyFill="1" applyBorder="1" applyAlignment="1" applyProtection="1">
      <alignment horizontal="center" wrapText="1"/>
      <protection locked="0"/>
    </xf>
    <xf numFmtId="0" fontId="10" fillId="0" borderId="57" xfId="511" applyFont="1" applyBorder="1" applyAlignment="1" applyProtection="1">
      <alignment horizontal="center"/>
      <protection locked="0"/>
    </xf>
    <xf numFmtId="177" fontId="11" fillId="0" borderId="58" xfId="597" applyNumberFormat="1" applyFont="1" applyBorder="1" applyAlignment="1" applyProtection="1">
      <alignment horizontal="center"/>
      <protection locked="0"/>
    </xf>
    <xf numFmtId="182" fontId="3" fillId="0" borderId="59" xfId="591" applyNumberFormat="1" applyFont="1" applyFill="1" applyBorder="1" applyAlignment="1" applyProtection="1">
      <alignment horizontal="center" wrapText="1"/>
      <protection locked="0"/>
    </xf>
    <xf numFmtId="182" fontId="3" fillId="0" borderId="60" xfId="591" applyNumberFormat="1" applyFont="1" applyFill="1" applyBorder="1" applyAlignment="1" applyProtection="1">
      <alignment horizontal="center" wrapText="1"/>
      <protection locked="0"/>
    </xf>
    <xf numFmtId="182" fontId="3" fillId="0" borderId="61" xfId="591" applyNumberFormat="1" applyFont="1" applyFill="1" applyBorder="1" applyAlignment="1" applyProtection="1">
      <alignment horizontal="center" wrapText="1"/>
      <protection locked="0"/>
    </xf>
    <xf numFmtId="177" fontId="11" fillId="0" borderId="62" xfId="597" applyNumberFormat="1" applyFont="1" applyBorder="1" applyAlignment="1" applyProtection="1">
      <alignment horizontal="center"/>
      <protection locked="0"/>
    </xf>
    <xf numFmtId="177" fontId="11" fillId="0" borderId="63" xfId="597" applyNumberFormat="1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wrapText="1"/>
      <protection locked="0"/>
    </xf>
    <xf numFmtId="0" fontId="3" fillId="0" borderId="66" xfId="0" applyFont="1" applyBorder="1" applyAlignment="1" applyProtection="1">
      <alignment horizontal="center" wrapText="1"/>
      <protection locked="0"/>
    </xf>
    <xf numFmtId="178" fontId="3" fillId="0" borderId="67" xfId="591" applyNumberFormat="1" applyFont="1" applyFill="1" applyBorder="1" applyAlignment="1" applyProtection="1">
      <alignment horizontal="center" wrapText="1"/>
      <protection locked="0"/>
    </xf>
    <xf numFmtId="178" fontId="3" fillId="0" borderId="68" xfId="591" applyNumberFormat="1" applyFont="1" applyFill="1" applyBorder="1" applyAlignment="1" applyProtection="1">
      <alignment horizontal="center" wrapText="1"/>
      <protection locked="0"/>
    </xf>
    <xf numFmtId="178" fontId="3" fillId="0" borderId="65" xfId="591" applyNumberFormat="1" applyFont="1" applyFill="1" applyBorder="1" applyAlignment="1" applyProtection="1">
      <alignment horizontal="center" wrapText="1"/>
      <protection locked="0"/>
    </xf>
    <xf numFmtId="178" fontId="3" fillId="0" borderId="69" xfId="591" applyNumberFormat="1" applyFont="1" applyFill="1" applyBorder="1" applyAlignment="1" applyProtection="1">
      <alignment horizontal="center" wrapText="1"/>
      <protection locked="0"/>
    </xf>
    <xf numFmtId="178" fontId="3" fillId="0" borderId="70" xfId="591" applyNumberFormat="1" applyFont="1" applyFill="1" applyBorder="1" applyAlignment="1" applyProtection="1">
      <alignment horizontal="center" wrapText="1"/>
      <protection locked="0"/>
    </xf>
    <xf numFmtId="178" fontId="3" fillId="0" borderId="66" xfId="59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2" fillId="14" borderId="30" xfId="0" applyFont="1" applyFill="1" applyBorder="1" applyAlignment="1">
      <alignment horizontal="center" vertical="center" wrapText="1"/>
    </xf>
    <xf numFmtId="0" fontId="2" fillId="14" borderId="32" xfId="0" applyFont="1" applyFill="1" applyBorder="1" applyAlignment="1">
      <alignment horizontal="center" vertical="center" wrapText="1"/>
    </xf>
    <xf numFmtId="178" fontId="3" fillId="0" borderId="31" xfId="591" applyNumberFormat="1" applyFont="1" applyFill="1" applyBorder="1" applyAlignment="1" applyProtection="1">
      <alignment horizontal="left" wrapText="1"/>
      <protection/>
    </xf>
    <xf numFmtId="4" fontId="3" fillId="0" borderId="30" xfId="591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178" fontId="2" fillId="14" borderId="30" xfId="591" applyNumberFormat="1" applyFont="1" applyFill="1" applyBorder="1" applyAlignment="1" applyProtection="1">
      <alignment horizontal="center" vertical="center" wrapText="1"/>
      <protection/>
    </xf>
    <xf numFmtId="178" fontId="3" fillId="0" borderId="31" xfId="591" applyNumberFormat="1" applyFont="1" applyFill="1" applyBorder="1" applyAlignment="1" applyProtection="1">
      <alignment horizontal="left" vertical="center" wrapText="1"/>
      <protection locked="0"/>
    </xf>
    <xf numFmtId="178" fontId="3" fillId="14" borderId="30" xfId="591" applyNumberFormat="1" applyFont="1" applyFill="1" applyBorder="1" applyAlignment="1" applyProtection="1">
      <alignment horizontal="center" vertical="center" wrapText="1"/>
      <protection/>
    </xf>
    <xf numFmtId="178" fontId="3" fillId="0" borderId="31" xfId="591" applyNumberFormat="1" applyFont="1" applyFill="1" applyBorder="1" applyAlignment="1" applyProtection="1">
      <alignment horizontal="center" vertical="center" wrapText="1"/>
      <protection/>
    </xf>
    <xf numFmtId="178" fontId="3" fillId="0" borderId="30" xfId="591" applyNumberFormat="1" applyFont="1" applyFill="1" applyBorder="1" applyAlignment="1" applyProtection="1">
      <alignment horizontal="center" vertical="center" wrapText="1"/>
      <protection/>
    </xf>
    <xf numFmtId="0" fontId="2" fillId="14" borderId="3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78" fontId="3" fillId="0" borderId="30" xfId="591" applyNumberFormat="1" applyFont="1" applyFill="1" applyBorder="1" applyAlignment="1" applyProtection="1">
      <alignment horizontal="right" wrapText="1"/>
      <protection/>
    </xf>
    <xf numFmtId="178" fontId="2" fillId="14" borderId="30" xfId="591" applyNumberFormat="1" applyFont="1" applyFill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1" xfId="0" applyFont="1" applyBorder="1" applyAlignment="1">
      <alignment horizontal="justify" vertical="center" wrapText="1"/>
    </xf>
    <xf numFmtId="178" fontId="3" fillId="0" borderId="32" xfId="591" applyNumberFormat="1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57" borderId="31" xfId="0" applyFont="1" applyFill="1" applyBorder="1" applyAlignment="1" applyProtection="1">
      <alignment horizontal="center" vertical="center" wrapText="1"/>
      <protection/>
    </xf>
    <xf numFmtId="0" fontId="2" fillId="57" borderId="30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horizontal="justify" vertical="center" wrapText="1"/>
      <protection/>
    </xf>
    <xf numFmtId="0" fontId="14" fillId="14" borderId="30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2" fillId="15" borderId="71" xfId="0" applyFont="1" applyFill="1" applyBorder="1" applyAlignment="1">
      <alignment horizontal="center" vertical="center" wrapText="1"/>
    </xf>
    <xf numFmtId="0" fontId="2" fillId="15" borderId="30" xfId="0" applyFont="1" applyFill="1" applyBorder="1" applyAlignment="1">
      <alignment horizontal="center" vertical="center" wrapText="1"/>
    </xf>
    <xf numFmtId="178" fontId="2" fillId="15" borderId="30" xfId="591" applyNumberFormat="1" applyFont="1" applyFill="1" applyBorder="1" applyAlignment="1" applyProtection="1">
      <alignment horizontal="center" vertical="center" wrapText="1"/>
      <protection/>
    </xf>
    <xf numFmtId="178" fontId="3" fillId="58" borderId="72" xfId="591" applyNumberFormat="1" applyFont="1" applyFill="1" applyBorder="1" applyAlignment="1" applyProtection="1">
      <alignment horizontal="center" vertical="center" wrapText="1"/>
      <protection/>
    </xf>
    <xf numFmtId="178" fontId="3" fillId="58" borderId="73" xfId="591" applyNumberFormat="1" applyFont="1" applyFill="1" applyBorder="1" applyAlignment="1" applyProtection="1">
      <alignment horizontal="center" vertical="center" wrapText="1"/>
      <protection/>
    </xf>
    <xf numFmtId="178" fontId="3" fillId="58" borderId="74" xfId="591" applyNumberFormat="1" applyFont="1" applyFill="1" applyBorder="1" applyAlignment="1" applyProtection="1">
      <alignment horizontal="center" vertical="center" wrapText="1"/>
      <protection/>
    </xf>
    <xf numFmtId="178" fontId="3" fillId="58" borderId="75" xfId="591" applyNumberFormat="1" applyFont="1" applyFill="1" applyBorder="1" applyAlignment="1" applyProtection="1">
      <alignment horizontal="center" vertical="center" wrapText="1"/>
      <protection/>
    </xf>
    <xf numFmtId="178" fontId="3" fillId="58" borderId="76" xfId="591" applyNumberFormat="1" applyFont="1" applyFill="1" applyBorder="1" applyAlignment="1" applyProtection="1">
      <alignment horizontal="center" vertical="center" wrapText="1"/>
      <protection/>
    </xf>
    <xf numFmtId="178" fontId="3" fillId="58" borderId="77" xfId="591" applyNumberFormat="1" applyFont="1" applyFill="1" applyBorder="1" applyAlignment="1" applyProtection="1">
      <alignment horizontal="center" vertical="center" wrapText="1"/>
      <protection/>
    </xf>
    <xf numFmtId="178" fontId="3" fillId="58" borderId="78" xfId="591" applyNumberFormat="1" applyFont="1" applyFill="1" applyBorder="1" applyAlignment="1" applyProtection="1">
      <alignment horizontal="center" vertical="center" wrapText="1"/>
      <protection/>
    </xf>
    <xf numFmtId="178" fontId="3" fillId="58" borderId="79" xfId="591" applyNumberFormat="1" applyFont="1" applyFill="1" applyBorder="1" applyAlignment="1" applyProtection="1">
      <alignment horizontal="center" vertical="center" wrapText="1"/>
      <protection/>
    </xf>
    <xf numFmtId="178" fontId="3" fillId="58" borderId="80" xfId="591" applyNumberFormat="1" applyFont="1" applyFill="1" applyBorder="1" applyAlignment="1" applyProtection="1">
      <alignment horizontal="center" vertical="center" wrapText="1"/>
      <protection/>
    </xf>
    <xf numFmtId="178" fontId="3" fillId="58" borderId="81" xfId="591" applyNumberFormat="1" applyFont="1" applyFill="1" applyBorder="1" applyAlignment="1" applyProtection="1">
      <alignment horizontal="center" vertical="center" wrapText="1"/>
      <protection/>
    </xf>
    <xf numFmtId="0" fontId="2" fillId="58" borderId="82" xfId="0" applyFont="1" applyFill="1" applyBorder="1" applyAlignment="1">
      <alignment horizontal="center" vertical="center" textRotation="90" wrapText="1"/>
    </xf>
    <xf numFmtId="179" fontId="2" fillId="58" borderId="82" xfId="597" applyNumberFormat="1" applyFont="1" applyFill="1" applyBorder="1" applyAlignment="1">
      <alignment horizontal="center" vertical="center" wrapText="1"/>
    </xf>
    <xf numFmtId="0" fontId="2" fillId="58" borderId="83" xfId="511" applyFont="1" applyFill="1" applyBorder="1" applyAlignment="1">
      <alignment horizontal="center"/>
      <protection/>
    </xf>
    <xf numFmtId="178" fontId="2" fillId="58" borderId="71" xfId="591" applyNumberFormat="1" applyFont="1" applyFill="1" applyBorder="1" applyAlignment="1" applyProtection="1">
      <alignment horizontal="center" vertical="center" wrapText="1"/>
      <protection/>
    </xf>
    <xf numFmtId="178" fontId="3" fillId="58" borderId="84" xfId="591" applyNumberFormat="1" applyFont="1" applyFill="1" applyBorder="1" applyAlignment="1" applyProtection="1">
      <alignment horizontal="center" vertical="center" wrapText="1"/>
      <protection/>
    </xf>
    <xf numFmtId="178" fontId="3" fillId="58" borderId="85" xfId="591" applyNumberFormat="1" applyFont="1" applyFill="1" applyBorder="1" applyAlignment="1" applyProtection="1">
      <alignment horizontal="center" vertical="center" wrapText="1"/>
      <protection/>
    </xf>
    <xf numFmtId="178" fontId="3" fillId="58" borderId="86" xfId="591" applyNumberFormat="1" applyFont="1" applyFill="1" applyBorder="1" applyAlignment="1" applyProtection="1">
      <alignment horizontal="center" vertical="center" wrapText="1"/>
      <protection/>
    </xf>
    <xf numFmtId="178" fontId="3" fillId="58" borderId="87" xfId="591" applyNumberFormat="1" applyFont="1" applyFill="1" applyBorder="1" applyAlignment="1" applyProtection="1">
      <alignment horizontal="center" vertical="center" wrapText="1"/>
      <protection/>
    </xf>
    <xf numFmtId="178" fontId="3" fillId="58" borderId="88" xfId="591" applyNumberFormat="1" applyFont="1" applyFill="1" applyBorder="1" applyAlignment="1" applyProtection="1">
      <alignment horizontal="center" vertical="center" wrapText="1"/>
      <protection/>
    </xf>
    <xf numFmtId="178" fontId="3" fillId="58" borderId="89" xfId="591" applyNumberFormat="1" applyFont="1" applyFill="1" applyBorder="1" applyAlignment="1" applyProtection="1">
      <alignment horizontal="center" vertical="center" wrapText="1"/>
      <protection/>
    </xf>
    <xf numFmtId="0" fontId="2" fillId="58" borderId="26" xfId="0" applyFont="1" applyFill="1" applyBorder="1" applyAlignment="1">
      <alignment horizontal="center" vertical="center" textRotation="90" wrapText="1"/>
    </xf>
    <xf numFmtId="0" fontId="2" fillId="58" borderId="90" xfId="511" applyFont="1" applyFill="1" applyBorder="1" applyAlignment="1">
      <alignment horizontal="center"/>
      <protection/>
    </xf>
    <xf numFmtId="178" fontId="2" fillId="58" borderId="91" xfId="591" applyNumberFormat="1" applyFont="1" applyFill="1" applyBorder="1" applyAlignment="1" applyProtection="1">
      <alignment horizontal="center" vertical="center" wrapText="1"/>
      <protection/>
    </xf>
    <xf numFmtId="0" fontId="2" fillId="58" borderId="92" xfId="0" applyFont="1" applyFill="1" applyBorder="1" applyAlignment="1">
      <alignment horizontal="center" vertical="center" wrapText="1"/>
    </xf>
    <xf numFmtId="178" fontId="2" fillId="58" borderId="67" xfId="591" applyNumberFormat="1" applyFont="1" applyFill="1" applyBorder="1" applyAlignment="1" applyProtection="1">
      <alignment horizontal="center" vertical="center" wrapText="1"/>
      <protection/>
    </xf>
    <xf numFmtId="3" fontId="3" fillId="0" borderId="30" xfId="591" applyNumberFormat="1" applyFont="1" applyFill="1" applyBorder="1" applyAlignment="1" applyProtection="1">
      <alignment horizontal="center" vertical="center" wrapText="1"/>
      <protection locked="0"/>
    </xf>
    <xf numFmtId="3" fontId="3" fillId="57" borderId="30" xfId="591" applyNumberFormat="1" applyFont="1" applyFill="1" applyBorder="1" applyAlignment="1" applyProtection="1">
      <alignment horizontal="center" vertical="center" wrapText="1"/>
      <protection/>
    </xf>
    <xf numFmtId="3" fontId="3" fillId="0" borderId="30" xfId="591" applyNumberFormat="1" applyFont="1" applyFill="1" applyBorder="1" applyAlignment="1" applyProtection="1">
      <alignment horizontal="center" vertical="center" wrapText="1"/>
      <protection/>
    </xf>
    <xf numFmtId="3" fontId="2" fillId="14" borderId="30" xfId="591" applyNumberFormat="1" applyFont="1" applyFill="1" applyBorder="1" applyAlignment="1" applyProtection="1">
      <alignment horizontal="center" vertical="center" wrapText="1"/>
      <protection/>
    </xf>
    <xf numFmtId="3" fontId="2" fillId="57" borderId="30" xfId="591" applyNumberFormat="1" applyFont="1" applyFill="1" applyBorder="1" applyAlignment="1" applyProtection="1">
      <alignment horizontal="center" vertical="center" wrapText="1"/>
      <protection/>
    </xf>
    <xf numFmtId="3" fontId="3" fillId="0" borderId="30" xfId="0" applyNumberFormat="1" applyFont="1" applyBorder="1" applyAlignment="1" applyProtection="1">
      <alignment horizontal="center" vertical="center" wrapText="1"/>
      <protection locked="0"/>
    </xf>
    <xf numFmtId="3" fontId="3" fillId="0" borderId="30" xfId="0" applyNumberFormat="1" applyFont="1" applyBorder="1" applyAlignment="1" applyProtection="1">
      <alignment horizontal="center" vertical="center" wrapText="1"/>
      <protection/>
    </xf>
    <xf numFmtId="0" fontId="3" fillId="0" borderId="0" xfId="527" applyFont="1">
      <alignment/>
      <protection/>
    </xf>
    <xf numFmtId="0" fontId="2" fillId="0" borderId="0" xfId="527" applyFont="1" applyAlignment="1">
      <alignment horizontal="center" vertical="center" wrapText="1"/>
      <protection/>
    </xf>
    <xf numFmtId="0" fontId="2" fillId="0" borderId="0" xfId="527" applyFont="1" applyBorder="1" applyAlignment="1" applyProtection="1">
      <alignment horizontal="left"/>
      <protection locked="0"/>
    </xf>
    <xf numFmtId="0" fontId="3" fillId="0" borderId="0" xfId="527" applyFont="1" applyBorder="1" applyProtection="1">
      <alignment/>
      <protection locked="0"/>
    </xf>
    <xf numFmtId="0" fontId="3" fillId="0" borderId="0" xfId="527" applyFont="1" applyBorder="1">
      <alignment/>
      <protection/>
    </xf>
    <xf numFmtId="178" fontId="3" fillId="0" borderId="93" xfId="624" applyNumberFormat="1" applyFont="1" applyFill="1" applyBorder="1" applyAlignment="1" applyProtection="1">
      <alignment horizontal="left" wrapText="1"/>
      <protection/>
    </xf>
    <xf numFmtId="178" fontId="3" fillId="0" borderId="71" xfId="624" applyNumberFormat="1" applyFont="1" applyFill="1" applyBorder="1" applyAlignment="1" applyProtection="1">
      <alignment horizontal="center" wrapText="1"/>
      <protection locked="0"/>
    </xf>
    <xf numFmtId="178" fontId="3" fillId="0" borderId="30" xfId="624" applyNumberFormat="1" applyFont="1" applyFill="1" applyBorder="1" applyAlignment="1" applyProtection="1">
      <alignment horizontal="center" wrapText="1"/>
      <protection locked="0"/>
    </xf>
    <xf numFmtId="178" fontId="3" fillId="14" borderId="94" xfId="624" applyNumberFormat="1" applyFont="1" applyFill="1" applyBorder="1" applyAlignment="1" applyProtection="1">
      <alignment horizontal="center" wrapText="1"/>
      <protection/>
    </xf>
    <xf numFmtId="178" fontId="3" fillId="0" borderId="31" xfId="624" applyNumberFormat="1" applyFont="1" applyFill="1" applyBorder="1" applyAlignment="1" applyProtection="1">
      <alignment horizontal="center" wrapText="1"/>
      <protection locked="0"/>
    </xf>
    <xf numFmtId="178" fontId="3" fillId="14" borderId="32" xfId="624" applyNumberFormat="1" applyFont="1" applyFill="1" applyBorder="1" applyAlignment="1" applyProtection="1">
      <alignment horizontal="center" wrapText="1"/>
      <protection/>
    </xf>
    <xf numFmtId="178" fontId="3" fillId="0" borderId="95" xfId="624" applyNumberFormat="1" applyFont="1" applyFill="1" applyBorder="1" applyAlignment="1" applyProtection="1">
      <alignment horizontal="center" wrapText="1"/>
      <protection locked="0"/>
    </xf>
    <xf numFmtId="178" fontId="3" fillId="0" borderId="93" xfId="624" applyNumberFormat="1" applyFont="1" applyFill="1" applyBorder="1" applyAlignment="1" applyProtection="1">
      <alignment horizontal="center" wrapText="1"/>
      <protection/>
    </xf>
    <xf numFmtId="178" fontId="3" fillId="0" borderId="71" xfId="624" applyNumberFormat="1" applyFont="1" applyFill="1" applyBorder="1" applyAlignment="1" applyProtection="1">
      <alignment horizontal="center" wrapText="1"/>
      <protection/>
    </xf>
    <xf numFmtId="178" fontId="3" fillId="0" borderId="30" xfId="624" applyNumberFormat="1" applyFont="1" applyFill="1" applyBorder="1" applyAlignment="1" applyProtection="1">
      <alignment horizontal="center" wrapText="1"/>
      <protection/>
    </xf>
    <xf numFmtId="178" fontId="3" fillId="0" borderId="31" xfId="624" applyNumberFormat="1" applyFont="1" applyFill="1" applyBorder="1" applyAlignment="1" applyProtection="1">
      <alignment horizontal="center" wrapText="1"/>
      <protection/>
    </xf>
    <xf numFmtId="178" fontId="3" fillId="0" borderId="95" xfId="624" applyNumberFormat="1" applyFont="1" applyFill="1" applyBorder="1" applyAlignment="1" applyProtection="1">
      <alignment horizontal="center" wrapText="1"/>
      <protection/>
    </xf>
    <xf numFmtId="0" fontId="2" fillId="14" borderId="93" xfId="527" applyFont="1" applyFill="1" applyBorder="1" applyAlignment="1">
      <alignment horizontal="center" vertical="center" wrapText="1"/>
      <protection/>
    </xf>
    <xf numFmtId="178" fontId="2" fillId="14" borderId="71" xfId="624" applyNumberFormat="1" applyFont="1" applyFill="1" applyBorder="1" applyAlignment="1" applyProtection="1">
      <alignment horizontal="center" wrapText="1"/>
      <protection/>
    </xf>
    <xf numFmtId="178" fontId="2" fillId="14" borderId="30" xfId="624" applyNumberFormat="1" applyFont="1" applyFill="1" applyBorder="1" applyAlignment="1" applyProtection="1">
      <alignment horizontal="center" wrapText="1"/>
      <protection/>
    </xf>
    <xf numFmtId="178" fontId="2" fillId="14" borderId="94" xfId="624" applyNumberFormat="1" applyFont="1" applyFill="1" applyBorder="1" applyAlignment="1" applyProtection="1">
      <alignment horizontal="center" wrapText="1"/>
      <protection/>
    </xf>
    <xf numFmtId="178" fontId="2" fillId="14" borderId="31" xfId="624" applyNumberFormat="1" applyFont="1" applyFill="1" applyBorder="1" applyAlignment="1" applyProtection="1">
      <alignment horizontal="center" wrapText="1"/>
      <protection/>
    </xf>
    <xf numFmtId="178" fontId="2" fillId="14" borderId="32" xfId="624" applyNumberFormat="1" applyFont="1" applyFill="1" applyBorder="1" applyAlignment="1" applyProtection="1">
      <alignment horizontal="center" wrapText="1"/>
      <protection/>
    </xf>
    <xf numFmtId="178" fontId="2" fillId="14" borderId="95" xfId="624" applyNumberFormat="1" applyFont="1" applyFill="1" applyBorder="1" applyAlignment="1" applyProtection="1">
      <alignment horizontal="center" wrapText="1"/>
      <protection/>
    </xf>
    <xf numFmtId="0" fontId="2" fillId="0" borderId="0" xfId="527" applyFont="1">
      <alignment/>
      <protection/>
    </xf>
    <xf numFmtId="0" fontId="6" fillId="0" borderId="0" xfId="527" applyFont="1" applyBorder="1">
      <alignment/>
      <protection/>
    </xf>
    <xf numFmtId="3" fontId="18" fillId="0" borderId="53" xfId="549" applyNumberFormat="1" applyFont="1" applyBorder="1" applyAlignment="1">
      <alignment horizontal="right" vertical="top" wrapText="1"/>
      <protection/>
    </xf>
    <xf numFmtId="0" fontId="18" fillId="0" borderId="53" xfId="549" applyFont="1" applyBorder="1">
      <alignment/>
      <protection/>
    </xf>
    <xf numFmtId="0" fontId="18" fillId="0" borderId="96" xfId="549" applyFont="1" applyBorder="1">
      <alignment/>
      <protection/>
    </xf>
    <xf numFmtId="3" fontId="18" fillId="0" borderId="53" xfId="551" applyNumberFormat="1" applyFont="1" applyBorder="1" applyAlignment="1">
      <alignment horizontal="right"/>
      <protection/>
    </xf>
    <xf numFmtId="3" fontId="49" fillId="0" borderId="53" xfId="551" applyNumberFormat="1" applyFont="1" applyBorder="1" applyAlignment="1" applyProtection="1">
      <alignment/>
      <protection locked="0"/>
    </xf>
    <xf numFmtId="178" fontId="49" fillId="0" borderId="30" xfId="591" applyNumberFormat="1" applyFont="1" applyFill="1" applyBorder="1" applyAlignment="1" applyProtection="1">
      <alignment horizontal="center" vertical="center" wrapText="1"/>
      <protection/>
    </xf>
    <xf numFmtId="178" fontId="49" fillId="14" borderId="30" xfId="591" applyNumberFormat="1" applyFont="1" applyFill="1" applyBorder="1" applyAlignment="1" applyProtection="1">
      <alignment horizontal="center" vertical="center" wrapText="1"/>
      <protection/>
    </xf>
    <xf numFmtId="178" fontId="29" fillId="14" borderId="30" xfId="591" applyNumberFormat="1" applyFont="1" applyFill="1" applyBorder="1" applyAlignment="1" applyProtection="1">
      <alignment horizontal="center" vertical="center" wrapText="1"/>
      <protection/>
    </xf>
    <xf numFmtId="3" fontId="49" fillId="59" borderId="53" xfId="551" applyNumberFormat="1" applyFont="1" applyFill="1" applyBorder="1" applyAlignment="1" applyProtection="1">
      <alignment/>
      <protection locked="0"/>
    </xf>
    <xf numFmtId="3" fontId="18" fillId="59" borderId="53" xfId="551" applyNumberFormat="1" applyFont="1" applyFill="1" applyBorder="1" applyAlignment="1">
      <alignment horizontal="right"/>
      <protection/>
    </xf>
    <xf numFmtId="0" fontId="2" fillId="15" borderId="97" xfId="0" applyFont="1" applyFill="1" applyBorder="1" applyAlignment="1">
      <alignment horizontal="center" vertical="center" wrapText="1"/>
    </xf>
    <xf numFmtId="0" fontId="5" fillId="0" borderId="98" xfId="511" applyFont="1" applyBorder="1" applyAlignment="1">
      <alignment horizontal="center"/>
      <protection/>
    </xf>
    <xf numFmtId="178" fontId="3" fillId="58" borderId="99" xfId="591" applyNumberFormat="1" applyFont="1" applyFill="1" applyBorder="1" applyAlignment="1" applyProtection="1">
      <alignment horizontal="center" vertical="center" wrapText="1"/>
      <protection/>
    </xf>
    <xf numFmtId="178" fontId="3" fillId="58" borderId="100" xfId="591" applyNumberFormat="1" applyFont="1" applyFill="1" applyBorder="1" applyAlignment="1" applyProtection="1">
      <alignment horizontal="center" vertical="center" wrapText="1"/>
      <protection/>
    </xf>
    <xf numFmtId="178" fontId="3" fillId="58" borderId="101" xfId="591" applyNumberFormat="1" applyFont="1" applyFill="1" applyBorder="1" applyAlignment="1" applyProtection="1">
      <alignment horizontal="center" vertical="center" wrapText="1"/>
      <protection/>
    </xf>
    <xf numFmtId="178" fontId="3" fillId="58" borderId="102" xfId="591" applyNumberFormat="1" applyFont="1" applyFill="1" applyBorder="1" applyAlignment="1" applyProtection="1">
      <alignment horizontal="center" vertical="center" wrapText="1"/>
      <protection/>
    </xf>
    <xf numFmtId="178" fontId="3" fillId="58" borderId="103" xfId="591" applyNumberFormat="1" applyFont="1" applyFill="1" applyBorder="1" applyAlignment="1" applyProtection="1">
      <alignment horizontal="center" vertical="center" wrapText="1"/>
      <protection/>
    </xf>
    <xf numFmtId="178" fontId="3" fillId="58" borderId="104" xfId="591" applyNumberFormat="1" applyFont="1" applyFill="1" applyBorder="1" applyAlignment="1" applyProtection="1">
      <alignment horizontal="center" vertical="center" wrapText="1"/>
      <protection/>
    </xf>
    <xf numFmtId="178" fontId="3" fillId="58" borderId="105" xfId="591" applyNumberFormat="1" applyFont="1" applyFill="1" applyBorder="1" applyAlignment="1" applyProtection="1">
      <alignment horizontal="center" vertical="center" wrapText="1"/>
      <protection/>
    </xf>
    <xf numFmtId="178" fontId="3" fillId="58" borderId="106" xfId="591" applyNumberFormat="1" applyFont="1" applyFill="1" applyBorder="1" applyAlignment="1" applyProtection="1">
      <alignment horizontal="center" vertical="center" wrapText="1"/>
      <protection/>
    </xf>
    <xf numFmtId="3" fontId="9" fillId="58" borderId="107" xfId="549" applyNumberFormat="1" applyFont="1" applyFill="1" applyBorder="1" applyAlignment="1">
      <alignment horizontal="right" vertical="top" wrapText="1"/>
      <protection/>
    </xf>
    <xf numFmtId="0" fontId="18" fillId="0" borderId="108" xfId="549" applyFont="1" applyBorder="1">
      <alignment/>
      <protection/>
    </xf>
    <xf numFmtId="0" fontId="18" fillId="0" borderId="109" xfId="549" applyFont="1" applyBorder="1">
      <alignment/>
      <protection/>
    </xf>
    <xf numFmtId="0" fontId="18" fillId="0" borderId="110" xfId="549" applyFont="1" applyBorder="1">
      <alignment/>
      <protection/>
    </xf>
    <xf numFmtId="0" fontId="18" fillId="0" borderId="111" xfId="549" applyFont="1" applyBorder="1">
      <alignment/>
      <protection/>
    </xf>
    <xf numFmtId="0" fontId="5" fillId="0" borderId="112" xfId="511" applyFont="1" applyBorder="1" applyAlignment="1">
      <alignment horizontal="center"/>
      <protection/>
    </xf>
    <xf numFmtId="0" fontId="5" fillId="0" borderId="48" xfId="511" applyFont="1" applyBorder="1" applyAlignment="1">
      <alignment horizontal="center"/>
      <protection/>
    </xf>
    <xf numFmtId="0" fontId="5" fillId="0" borderId="113" xfId="511" applyFont="1" applyBorder="1" applyAlignment="1">
      <alignment horizontal="center"/>
      <protection/>
    </xf>
    <xf numFmtId="0" fontId="5" fillId="0" borderId="49" xfId="511" applyFont="1" applyBorder="1" applyAlignment="1">
      <alignment horizontal="center"/>
      <protection/>
    </xf>
    <xf numFmtId="0" fontId="2" fillId="15" borderId="91" xfId="0" applyFont="1" applyFill="1" applyBorder="1" applyAlignment="1">
      <alignment horizontal="center" vertical="center" wrapText="1"/>
    </xf>
    <xf numFmtId="0" fontId="2" fillId="15" borderId="52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2" fillId="58" borderId="114" xfId="511" applyFont="1" applyFill="1" applyBorder="1" applyAlignment="1">
      <alignment horizontal="center"/>
      <protection/>
    </xf>
    <xf numFmtId="3" fontId="18" fillId="0" borderId="115" xfId="549" applyNumberFormat="1" applyFont="1" applyBorder="1" applyAlignment="1">
      <alignment horizontal="right" vertical="top" wrapText="1"/>
      <protection/>
    </xf>
    <xf numFmtId="178" fontId="2" fillId="58" borderId="116" xfId="591" applyNumberFormat="1" applyFont="1" applyFill="1" applyBorder="1" applyAlignment="1" applyProtection="1">
      <alignment horizontal="center" vertical="center" wrapText="1"/>
      <protection/>
    </xf>
    <xf numFmtId="178" fontId="2" fillId="58" borderId="53" xfId="591" applyNumberFormat="1" applyFont="1" applyFill="1" applyBorder="1" applyAlignment="1" applyProtection="1">
      <alignment horizontal="center" vertical="center" wrapText="1"/>
      <protection/>
    </xf>
    <xf numFmtId="0" fontId="49" fillId="0" borderId="53" xfId="549" applyFont="1" applyFill="1" applyBorder="1" applyAlignment="1">
      <alignment horizontal="right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178" fontId="49" fillId="0" borderId="37" xfId="591" applyNumberFormat="1" applyFont="1" applyFill="1" applyBorder="1" applyAlignment="1" applyProtection="1">
      <alignment horizontal="center" vertical="center" wrapText="1"/>
      <protection/>
    </xf>
    <xf numFmtId="178" fontId="2" fillId="14" borderId="52" xfId="591" applyNumberFormat="1" applyFont="1" applyFill="1" applyBorder="1" applyAlignment="1" applyProtection="1">
      <alignment horizontal="center" vertical="center" wrapText="1"/>
      <protection/>
    </xf>
    <xf numFmtId="178" fontId="3" fillId="0" borderId="93" xfId="591" applyNumberFormat="1" applyFont="1" applyFill="1" applyBorder="1" applyAlignment="1" applyProtection="1">
      <alignment horizontal="left" vertical="center" wrapText="1"/>
      <protection locked="0"/>
    </xf>
    <xf numFmtId="3" fontId="18" fillId="0" borderId="108" xfId="550" applyNumberFormat="1" applyFont="1" applyBorder="1" applyAlignment="1">
      <alignment horizontal="right" vertical="top" wrapText="1"/>
      <protection/>
    </xf>
    <xf numFmtId="200" fontId="50" fillId="60" borderId="117" xfId="642" applyNumberFormat="1" applyFont="1" applyFill="1" applyBorder="1" applyAlignment="1" applyProtection="1">
      <alignment horizontal="center"/>
      <protection/>
    </xf>
    <xf numFmtId="200" fontId="50" fillId="60" borderId="118" xfId="642" applyNumberFormat="1" applyFont="1" applyFill="1" applyBorder="1" applyAlignment="1" applyProtection="1">
      <alignment horizontal="center"/>
      <protection/>
    </xf>
    <xf numFmtId="200" fontId="50" fillId="60" borderId="119" xfId="643" applyNumberFormat="1" applyFont="1" applyFill="1" applyBorder="1" applyAlignment="1" applyProtection="1">
      <alignment horizontal="center"/>
      <protection/>
    </xf>
    <xf numFmtId="200" fontId="50" fillId="60" borderId="120" xfId="643" applyNumberFormat="1" applyFont="1" applyFill="1" applyBorder="1" applyAlignment="1" applyProtection="1">
      <alignment horizontal="center"/>
      <protection/>
    </xf>
    <xf numFmtId="1" fontId="18" fillId="0" borderId="117" xfId="510" applyNumberFormat="1" applyFont="1" applyBorder="1" applyAlignment="1" applyProtection="1">
      <alignment horizontal="center" vertical="center"/>
      <protection locked="0"/>
    </xf>
    <xf numFmtId="0" fontId="18" fillId="0" borderId="121" xfId="510" applyFont="1" applyBorder="1" applyAlignment="1" applyProtection="1">
      <alignment horizontal="center" vertical="center"/>
      <protection locked="0"/>
    </xf>
    <xf numFmtId="1" fontId="18" fillId="0" borderId="118" xfId="510" applyNumberFormat="1" applyFont="1" applyBorder="1" applyAlignment="1" applyProtection="1">
      <alignment horizontal="center" vertical="center"/>
      <protection locked="0"/>
    </xf>
    <xf numFmtId="0" fontId="18" fillId="0" borderId="122" xfId="510" applyFont="1" applyBorder="1" applyAlignment="1" applyProtection="1">
      <alignment horizontal="center" vertical="center"/>
      <protection locked="0"/>
    </xf>
    <xf numFmtId="1" fontId="18" fillId="0" borderId="123" xfId="510" applyNumberFormat="1" applyFont="1" applyBorder="1" applyAlignment="1" applyProtection="1">
      <alignment horizontal="center" vertical="center"/>
      <protection locked="0"/>
    </xf>
    <xf numFmtId="0" fontId="18" fillId="0" borderId="124" xfId="510" applyFont="1" applyBorder="1" applyAlignment="1" applyProtection="1">
      <alignment horizontal="center" vertical="center"/>
      <protection locked="0"/>
    </xf>
    <xf numFmtId="0" fontId="49" fillId="0" borderId="53" xfId="0" applyFont="1" applyBorder="1" applyAlignment="1">
      <alignment vertical="center" wrapText="1"/>
    </xf>
    <xf numFmtId="200" fontId="18" fillId="61" borderId="125" xfId="510" applyNumberFormat="1" applyFont="1" applyFill="1" applyBorder="1" applyAlignment="1" applyProtection="1">
      <alignment horizontal="center" vertical="center"/>
      <protection/>
    </xf>
    <xf numFmtId="0" fontId="18" fillId="0" borderId="125" xfId="505" applyFont="1" applyBorder="1" applyAlignment="1" applyProtection="1">
      <alignment horizontal="center" vertical="center"/>
      <protection locked="0"/>
    </xf>
    <xf numFmtId="0" fontId="18" fillId="0" borderId="122" xfId="505" applyFont="1" applyBorder="1" applyAlignment="1" applyProtection="1">
      <alignment horizontal="center" vertical="center"/>
      <protection locked="0"/>
    </xf>
    <xf numFmtId="200" fontId="9" fillId="61" borderId="125" xfId="510" applyNumberFormat="1" applyFont="1" applyFill="1" applyBorder="1" applyAlignment="1" applyProtection="1">
      <alignment horizontal="center" vertical="center"/>
      <protection/>
    </xf>
    <xf numFmtId="0" fontId="18" fillId="0" borderId="124" xfId="505" applyFont="1" applyBorder="1" applyAlignment="1" applyProtection="1">
      <alignment horizontal="center" vertical="center"/>
      <protection locked="0"/>
    </xf>
    <xf numFmtId="0" fontId="2" fillId="58" borderId="70" xfId="0" applyFont="1" applyFill="1" applyBorder="1" applyAlignment="1">
      <alignment horizontal="right" vertical="center" wrapText="1"/>
    </xf>
    <xf numFmtId="0" fontId="2" fillId="58" borderId="126" xfId="0" applyFont="1" applyFill="1" applyBorder="1" applyAlignment="1">
      <alignment horizontal="right" vertical="center" wrapText="1"/>
    </xf>
    <xf numFmtId="0" fontId="2" fillId="0" borderId="91" xfId="0" applyFont="1" applyBorder="1" applyAlignment="1">
      <alignment horizontal="center" vertical="center" textRotation="90" wrapText="1"/>
    </xf>
    <xf numFmtId="0" fontId="2" fillId="0" borderId="116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179" fontId="5" fillId="0" borderId="127" xfId="597" applyNumberFormat="1" applyFont="1" applyBorder="1" applyAlignment="1">
      <alignment horizontal="center" vertical="center" wrapText="1"/>
    </xf>
    <xf numFmtId="179" fontId="5" fillId="0" borderId="128" xfId="597" applyNumberFormat="1" applyFont="1" applyBorder="1" applyAlignment="1">
      <alignment horizontal="center" vertical="center" wrapText="1"/>
    </xf>
    <xf numFmtId="179" fontId="5" fillId="0" borderId="129" xfId="597" applyNumberFormat="1" applyFont="1" applyBorder="1" applyAlignment="1">
      <alignment horizontal="center" vertical="center" wrapText="1"/>
    </xf>
    <xf numFmtId="179" fontId="5" fillId="0" borderId="130" xfId="597" applyNumberFormat="1" applyFont="1" applyBorder="1" applyAlignment="1">
      <alignment horizontal="center" vertical="center" wrapText="1"/>
    </xf>
    <xf numFmtId="179" fontId="5" fillId="0" borderId="40" xfId="597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62" borderId="131" xfId="0" applyFont="1" applyFill="1" applyBorder="1" applyAlignment="1">
      <alignment horizontal="center" vertical="center" wrapText="1"/>
    </xf>
    <xf numFmtId="0" fontId="2" fillId="62" borderId="94" xfId="0" applyFont="1" applyFill="1" applyBorder="1" applyAlignment="1">
      <alignment horizontal="center" vertical="center" wrapText="1"/>
    </xf>
    <xf numFmtId="0" fontId="2" fillId="15" borderId="71" xfId="0" applyFont="1" applyFill="1" applyBorder="1" applyAlignment="1">
      <alignment horizontal="center" vertical="center" wrapText="1"/>
    </xf>
    <xf numFmtId="0" fontId="2" fillId="15" borderId="30" xfId="0" applyFont="1" applyFill="1" applyBorder="1" applyAlignment="1">
      <alignment horizontal="center" vertical="center" wrapText="1"/>
    </xf>
    <xf numFmtId="0" fontId="2" fillId="15" borderId="94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3" fontId="18" fillId="0" borderId="132" xfId="549" applyNumberFormat="1" applyFont="1" applyBorder="1" applyAlignment="1">
      <alignment horizontal="center" vertical="center" wrapText="1"/>
      <protection/>
    </xf>
    <xf numFmtId="3" fontId="18" fillId="0" borderId="133" xfId="549" applyNumberFormat="1" applyFont="1" applyBorder="1" applyAlignment="1">
      <alignment horizontal="center" vertical="center" wrapText="1"/>
      <protection/>
    </xf>
    <xf numFmtId="3" fontId="18" fillId="0" borderId="134" xfId="549" applyNumberFormat="1" applyFont="1" applyBorder="1" applyAlignment="1">
      <alignment horizontal="center" vertical="center" wrapText="1"/>
      <protection/>
    </xf>
    <xf numFmtId="3" fontId="18" fillId="0" borderId="135" xfId="549" applyNumberFormat="1" applyFont="1" applyBorder="1" applyAlignment="1">
      <alignment horizontal="center" vertical="center" wrapText="1"/>
      <protection/>
    </xf>
    <xf numFmtId="3" fontId="18" fillId="0" borderId="136" xfId="549" applyNumberFormat="1" applyFont="1" applyBorder="1" applyAlignment="1">
      <alignment horizontal="center" vertical="center" wrapText="1"/>
      <protection/>
    </xf>
    <xf numFmtId="3" fontId="18" fillId="0" borderId="137" xfId="549" applyNumberFormat="1" applyFont="1" applyBorder="1" applyAlignment="1">
      <alignment horizontal="center" vertical="center" wrapText="1"/>
      <protection/>
    </xf>
    <xf numFmtId="0" fontId="2" fillId="63" borderId="138" xfId="0" applyFont="1" applyFill="1" applyBorder="1" applyAlignment="1">
      <alignment horizontal="center" vertical="center" wrapText="1"/>
    </xf>
    <xf numFmtId="0" fontId="2" fillId="63" borderId="139" xfId="0" applyFont="1" applyFill="1" applyBorder="1" applyAlignment="1">
      <alignment horizontal="center" vertical="center" wrapText="1"/>
    </xf>
    <xf numFmtId="0" fontId="2" fillId="63" borderId="131" xfId="0" applyFont="1" applyFill="1" applyBorder="1" applyAlignment="1">
      <alignment horizontal="center" vertical="center" wrapText="1"/>
    </xf>
    <xf numFmtId="0" fontId="2" fillId="63" borderId="71" xfId="0" applyFont="1" applyFill="1" applyBorder="1" applyAlignment="1">
      <alignment horizontal="center" vertical="center" wrapText="1"/>
    </xf>
    <xf numFmtId="0" fontId="2" fillId="63" borderId="30" xfId="0" applyFont="1" applyFill="1" applyBorder="1" applyAlignment="1">
      <alignment horizontal="center" vertical="center" wrapText="1"/>
    </xf>
    <xf numFmtId="0" fontId="2" fillId="63" borderId="94" xfId="0" applyFont="1" applyFill="1" applyBorder="1" applyAlignment="1">
      <alignment horizontal="center" vertical="center" wrapText="1"/>
    </xf>
    <xf numFmtId="0" fontId="2" fillId="15" borderId="138" xfId="0" applyFont="1" applyFill="1" applyBorder="1" applyAlignment="1">
      <alignment horizontal="center" vertical="center"/>
    </xf>
    <xf numFmtId="0" fontId="2" fillId="15" borderId="139" xfId="0" applyFont="1" applyFill="1" applyBorder="1" applyAlignment="1">
      <alignment horizontal="center" vertical="center"/>
    </xf>
    <xf numFmtId="0" fontId="2" fillId="15" borderId="140" xfId="0" applyFont="1" applyFill="1" applyBorder="1" applyAlignment="1">
      <alignment horizontal="center" vertical="center"/>
    </xf>
    <xf numFmtId="0" fontId="2" fillId="15" borderId="141" xfId="0" applyFont="1" applyFill="1" applyBorder="1" applyAlignment="1">
      <alignment horizontal="center" vertical="center"/>
    </xf>
    <xf numFmtId="0" fontId="2" fillId="15" borderId="31" xfId="0" applyFont="1" applyFill="1" applyBorder="1" applyAlignment="1">
      <alignment horizontal="center" vertical="center" wrapText="1"/>
    </xf>
    <xf numFmtId="0" fontId="2" fillId="14" borderId="142" xfId="527" applyFont="1" applyFill="1" applyBorder="1" applyAlignment="1">
      <alignment horizontal="center" vertical="center"/>
      <protection/>
    </xf>
    <xf numFmtId="0" fontId="2" fillId="14" borderId="93" xfId="527" applyFont="1" applyFill="1" applyBorder="1" applyAlignment="1">
      <alignment horizontal="center" vertical="center"/>
      <protection/>
    </xf>
    <xf numFmtId="0" fontId="2" fillId="14" borderId="143" xfId="527" applyFont="1" applyFill="1" applyBorder="1" applyAlignment="1">
      <alignment horizontal="center" vertical="center"/>
      <protection/>
    </xf>
    <xf numFmtId="0" fontId="2" fillId="14" borderId="144" xfId="527" applyFont="1" applyFill="1" applyBorder="1" applyAlignment="1">
      <alignment horizontal="center" vertical="center" wrapText="1"/>
      <protection/>
    </xf>
    <xf numFmtId="0" fontId="2" fillId="14" borderId="145" xfId="527" applyFont="1" applyFill="1" applyBorder="1" applyAlignment="1">
      <alignment horizontal="center" vertical="center" wrapText="1"/>
      <protection/>
    </xf>
    <xf numFmtId="0" fontId="2" fillId="14" borderId="146" xfId="527" applyFont="1" applyFill="1" applyBorder="1" applyAlignment="1">
      <alignment horizontal="center" vertical="center" wrapText="1"/>
      <protection/>
    </xf>
    <xf numFmtId="0" fontId="2" fillId="14" borderId="91" xfId="527" applyFont="1" applyFill="1" applyBorder="1" applyAlignment="1">
      <alignment horizontal="center" vertical="center" wrapText="1"/>
      <protection/>
    </xf>
    <xf numFmtId="0" fontId="2" fillId="14" borderId="147" xfId="527" applyFont="1" applyFill="1" applyBorder="1" applyAlignment="1">
      <alignment horizontal="center" vertical="center" wrapText="1"/>
      <protection/>
    </xf>
    <xf numFmtId="0" fontId="2" fillId="14" borderId="52" xfId="527" applyFont="1" applyFill="1" applyBorder="1" applyAlignment="1">
      <alignment horizontal="center" vertical="center" wrapText="1"/>
      <protection/>
    </xf>
    <xf numFmtId="0" fontId="2" fillId="14" borderId="37" xfId="527" applyFont="1" applyFill="1" applyBorder="1" applyAlignment="1">
      <alignment horizontal="center" vertical="center" wrapText="1"/>
      <protection/>
    </xf>
    <xf numFmtId="0" fontId="2" fillId="14" borderId="97" xfId="527" applyFont="1" applyFill="1" applyBorder="1" applyAlignment="1">
      <alignment horizontal="center" vertical="center" wrapText="1"/>
      <protection/>
    </xf>
    <xf numFmtId="0" fontId="2" fillId="14" borderId="148" xfId="527" applyFont="1" applyFill="1" applyBorder="1" applyAlignment="1">
      <alignment horizontal="center" vertical="center" wrapText="1"/>
      <protection/>
    </xf>
    <xf numFmtId="0" fontId="2" fillId="0" borderId="0" xfId="527" applyFont="1" applyBorder="1" applyAlignment="1">
      <alignment horizontal="center" vertical="center" wrapText="1"/>
      <protection/>
    </xf>
    <xf numFmtId="0" fontId="2" fillId="14" borderId="90" xfId="527" applyFont="1" applyFill="1" applyBorder="1" applyAlignment="1">
      <alignment horizontal="center" vertical="center" wrapText="1"/>
      <protection/>
    </xf>
    <xf numFmtId="0" fontId="2" fillId="14" borderId="18" xfId="527" applyFont="1" applyFill="1" applyBorder="1" applyAlignment="1">
      <alignment horizontal="center" vertical="center" wrapText="1"/>
      <protection/>
    </xf>
    <xf numFmtId="0" fontId="2" fillId="14" borderId="149" xfId="527" applyFont="1" applyFill="1" applyBorder="1" applyAlignment="1">
      <alignment horizontal="center" vertical="center" wrapText="1"/>
      <protection/>
    </xf>
    <xf numFmtId="0" fontId="2" fillId="14" borderId="142" xfId="527" applyFont="1" applyFill="1" applyBorder="1" applyAlignment="1">
      <alignment horizontal="center" vertical="center" wrapText="1"/>
      <protection/>
    </xf>
    <xf numFmtId="0" fontId="2" fillId="14" borderId="93" xfId="527" applyFont="1" applyFill="1" applyBorder="1" applyAlignment="1">
      <alignment horizontal="center" vertical="center" wrapText="1"/>
      <protection/>
    </xf>
    <xf numFmtId="0" fontId="2" fillId="14" borderId="143" xfId="527" applyFont="1" applyFill="1" applyBorder="1" applyAlignment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15" borderId="150" xfId="0" applyFont="1" applyFill="1" applyBorder="1" applyAlignment="1" applyProtection="1">
      <alignment horizontal="center" vertical="center" wrapText="1"/>
      <protection/>
    </xf>
    <xf numFmtId="0" fontId="0" fillId="64" borderId="151" xfId="0" applyFill="1" applyBorder="1" applyAlignment="1" applyProtection="1">
      <alignment horizontal="center" vertical="center" wrapText="1"/>
      <protection/>
    </xf>
    <xf numFmtId="0" fontId="2" fillId="56" borderId="34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/>
      <protection/>
    </xf>
    <xf numFmtId="0" fontId="2" fillId="63" borderId="152" xfId="0" applyFont="1" applyFill="1" applyBorder="1" applyAlignment="1" applyProtection="1">
      <alignment horizontal="center" vertical="center" wrapText="1"/>
      <protection/>
    </xf>
    <xf numFmtId="0" fontId="2" fillId="56" borderId="15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9" fillId="55" borderId="154" xfId="0" applyFont="1" applyFill="1" applyBorder="1" applyAlignment="1" applyProtection="1">
      <alignment horizontal="center" vertical="center" wrapText="1"/>
      <protection/>
    </xf>
    <xf numFmtId="0" fontId="0" fillId="0" borderId="153" xfId="0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center" vertical="center" textRotation="90" wrapText="1"/>
      <protection locked="0"/>
    </xf>
    <xf numFmtId="0" fontId="12" fillId="0" borderId="51" xfId="0" applyFont="1" applyBorder="1" applyAlignment="1" applyProtection="1">
      <alignment horizontal="center" vertical="center" textRotation="90" wrapText="1"/>
      <protection locked="0"/>
    </xf>
    <xf numFmtId="179" fontId="10" fillId="0" borderId="155" xfId="597" applyNumberFormat="1" applyFont="1" applyBorder="1" applyAlignment="1" applyProtection="1">
      <alignment horizontal="center" vertical="center" wrapText="1"/>
      <protection locked="0"/>
    </xf>
    <xf numFmtId="179" fontId="10" fillId="0" borderId="156" xfId="597" applyNumberFormat="1" applyFont="1" applyBorder="1" applyAlignment="1" applyProtection="1">
      <alignment horizontal="center" vertical="center" wrapText="1"/>
      <protection locked="0"/>
    </xf>
    <xf numFmtId="179" fontId="10" fillId="0" borderId="157" xfId="597" applyNumberFormat="1" applyFont="1" applyBorder="1" applyAlignment="1" applyProtection="1">
      <alignment horizontal="center" vertical="center" wrapText="1"/>
      <protection locked="0"/>
    </xf>
    <xf numFmtId="179" fontId="10" fillId="0" borderId="158" xfId="597" applyNumberFormat="1" applyFont="1" applyBorder="1" applyAlignment="1" applyProtection="1">
      <alignment horizontal="center" vertical="center" wrapText="1"/>
      <protection locked="0"/>
    </xf>
    <xf numFmtId="179" fontId="10" fillId="0" borderId="159" xfId="597" applyNumberFormat="1" applyFont="1" applyBorder="1" applyAlignment="1" applyProtection="1">
      <alignment horizontal="center" vertical="center" wrapText="1"/>
      <protection locked="0"/>
    </xf>
    <xf numFmtId="0" fontId="13" fillId="0" borderId="160" xfId="511" applyFont="1" applyBorder="1" applyAlignment="1" applyProtection="1">
      <alignment horizontal="center" vertical="center" wrapText="1"/>
      <protection locked="0"/>
    </xf>
    <xf numFmtId="0" fontId="13" fillId="0" borderId="156" xfId="511" applyFont="1" applyBorder="1" applyAlignment="1" applyProtection="1">
      <alignment horizontal="center" vertical="center" wrapText="1"/>
      <protection locked="0"/>
    </xf>
    <xf numFmtId="0" fontId="13" fillId="0" borderId="161" xfId="511" applyFont="1" applyBorder="1" applyAlignment="1" applyProtection="1">
      <alignment horizontal="center" vertical="center" wrapText="1"/>
      <protection locked="0"/>
    </xf>
    <xf numFmtId="179" fontId="13" fillId="0" borderId="156" xfId="597" applyNumberFormat="1" applyFont="1" applyBorder="1" applyAlignment="1" applyProtection="1">
      <alignment horizontal="center" vertical="center" wrapText="1"/>
      <protection locked="0"/>
    </xf>
    <xf numFmtId="179" fontId="13" fillId="0" borderId="159" xfId="597" applyNumberFormat="1" applyFont="1" applyBorder="1" applyAlignment="1" applyProtection="1">
      <alignment horizontal="center" vertical="center" wrapText="1"/>
      <protection locked="0"/>
    </xf>
    <xf numFmtId="0" fontId="13" fillId="0" borderId="159" xfId="511" applyFont="1" applyBorder="1" applyAlignment="1" applyProtection="1">
      <alignment horizontal="center" vertical="center" wrapText="1"/>
      <protection locked="0"/>
    </xf>
    <xf numFmtId="179" fontId="10" fillId="0" borderId="160" xfId="597" applyNumberFormat="1" applyFont="1" applyBorder="1" applyAlignment="1" applyProtection="1">
      <alignment horizontal="center" vertical="center" wrapText="1"/>
      <protection locked="0"/>
    </xf>
    <xf numFmtId="0" fontId="2" fillId="56" borderId="152" xfId="0" applyFont="1" applyFill="1" applyBorder="1" applyAlignment="1" applyProtection="1">
      <alignment horizontal="center" vertical="center" wrapText="1"/>
      <protection/>
    </xf>
    <xf numFmtId="0" fontId="2" fillId="63" borderId="162" xfId="0" applyFont="1" applyFill="1" applyBorder="1" applyAlignment="1" applyProtection="1">
      <alignment horizontal="center" vertical="center" wrapText="1"/>
      <protection/>
    </xf>
    <xf numFmtId="0" fontId="0" fillId="65" borderId="162" xfId="0" applyFill="1" applyBorder="1" applyAlignment="1" applyProtection="1">
      <alignment horizontal="center" vertical="center" wrapText="1"/>
      <protection/>
    </xf>
    <xf numFmtId="0" fontId="2" fillId="15" borderId="163" xfId="0" applyFont="1" applyFill="1" applyBorder="1" applyAlignment="1" applyProtection="1">
      <alignment horizontal="center" vertical="center" wrapText="1"/>
      <protection/>
    </xf>
    <xf numFmtId="0" fontId="2" fillId="15" borderId="164" xfId="0" applyFont="1" applyFill="1" applyBorder="1" applyAlignment="1" applyProtection="1">
      <alignment horizontal="center" vertical="center" wrapText="1"/>
      <protection/>
    </xf>
    <xf numFmtId="0" fontId="0" fillId="64" borderId="165" xfId="0" applyFill="1" applyBorder="1" applyAlignment="1" applyProtection="1">
      <alignment horizontal="center" vertical="center" wrapText="1"/>
      <protection/>
    </xf>
    <xf numFmtId="0" fontId="2" fillId="56" borderId="166" xfId="0" applyFont="1" applyFill="1" applyBorder="1" applyAlignment="1" applyProtection="1">
      <alignment horizontal="center" vertical="center" wrapText="1"/>
      <protection/>
    </xf>
    <xf numFmtId="0" fontId="7" fillId="56" borderId="167" xfId="0" applyFont="1" applyFill="1" applyBorder="1" applyAlignment="1" applyProtection="1">
      <alignment horizontal="center" vertical="center" wrapText="1"/>
      <protection/>
    </xf>
    <xf numFmtId="0" fontId="7" fillId="56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68" xfId="0" applyFont="1" applyBorder="1" applyAlignment="1" applyProtection="1">
      <alignment horizontal="center" vertical="center" wrapText="1"/>
      <protection/>
    </xf>
    <xf numFmtId="0" fontId="7" fillId="56" borderId="163" xfId="0" applyFont="1" applyFill="1" applyBorder="1" applyAlignment="1" applyProtection="1">
      <alignment horizontal="center" vertical="center" wrapText="1"/>
      <protection/>
    </xf>
    <xf numFmtId="0" fontId="7" fillId="56" borderId="169" xfId="0" applyFont="1" applyFill="1" applyBorder="1" applyAlignment="1" applyProtection="1">
      <alignment horizontal="center" vertical="center" wrapText="1"/>
      <protection/>
    </xf>
    <xf numFmtId="0" fontId="2" fillId="15" borderId="170" xfId="0" applyFont="1" applyFill="1" applyBorder="1" applyAlignment="1" applyProtection="1">
      <alignment horizontal="center" vertical="center" wrapText="1"/>
      <protection/>
    </xf>
    <xf numFmtId="0" fontId="2" fillId="56" borderId="162" xfId="0" applyFont="1" applyFill="1" applyBorder="1" applyAlignment="1" applyProtection="1">
      <alignment horizontal="center" vertical="center" wrapText="1"/>
      <protection/>
    </xf>
    <xf numFmtId="0" fontId="0" fillId="0" borderId="162" xfId="0" applyBorder="1" applyAlignment="1" applyProtection="1">
      <alignment horizontal="center" vertical="center" wrapText="1"/>
      <protection/>
    </xf>
    <xf numFmtId="0" fontId="2" fillId="56" borderId="171" xfId="0" applyFont="1" applyFill="1" applyBorder="1" applyAlignment="1" applyProtection="1">
      <alignment horizontal="center" vertical="center" wrapText="1"/>
      <protection/>
    </xf>
    <xf numFmtId="0" fontId="0" fillId="0" borderId="171" xfId="0" applyBorder="1" applyAlignment="1" applyProtection="1">
      <alignment/>
      <protection/>
    </xf>
    <xf numFmtId="0" fontId="2" fillId="56" borderId="172" xfId="0" applyFont="1" applyFill="1" applyBorder="1" applyAlignment="1" applyProtection="1">
      <alignment horizontal="center" vertical="center" wrapText="1"/>
      <protection/>
    </xf>
    <xf numFmtId="0" fontId="2" fillId="56" borderId="173" xfId="0" applyFont="1" applyFill="1" applyBorder="1" applyAlignment="1" applyProtection="1">
      <alignment horizontal="center" vertical="center" wrapText="1"/>
      <protection/>
    </xf>
    <xf numFmtId="0" fontId="2" fillId="56" borderId="174" xfId="0" applyFont="1" applyFill="1" applyBorder="1" applyAlignment="1" applyProtection="1">
      <alignment horizontal="center" vertical="center" wrapText="1"/>
      <protection/>
    </xf>
    <xf numFmtId="0" fontId="7" fillId="56" borderId="168" xfId="0" applyFont="1" applyFill="1" applyBorder="1" applyAlignment="1" applyProtection="1">
      <alignment horizontal="center" vertical="center" wrapText="1"/>
      <protection/>
    </xf>
    <xf numFmtId="0" fontId="2" fillId="56" borderId="175" xfId="0" applyFont="1" applyFill="1" applyBorder="1" applyAlignment="1" applyProtection="1">
      <alignment horizontal="center" vertical="center" wrapText="1"/>
      <protection/>
    </xf>
    <xf numFmtId="0" fontId="2" fillId="56" borderId="170" xfId="0" applyFont="1" applyFill="1" applyBorder="1" applyAlignment="1" applyProtection="1">
      <alignment horizontal="center" vertical="center" wrapText="1"/>
      <protection/>
    </xf>
    <xf numFmtId="0" fontId="2" fillId="14" borderId="31" xfId="0" applyFont="1" applyFill="1" applyBorder="1" applyAlignment="1">
      <alignment horizontal="center" vertical="center" wrapText="1"/>
    </xf>
    <xf numFmtId="0" fontId="2" fillId="14" borderId="30" xfId="0" applyFont="1" applyFill="1" applyBorder="1" applyAlignment="1">
      <alignment horizontal="center" vertical="center" wrapText="1"/>
    </xf>
    <xf numFmtId="0" fontId="2" fillId="14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2" fillId="14" borderId="31" xfId="0" applyFont="1" applyFill="1" applyBorder="1" applyAlignment="1" applyProtection="1">
      <alignment horizontal="center" vertical="center" wrapText="1"/>
      <protection/>
    </xf>
    <xf numFmtId="0" fontId="2" fillId="14" borderId="3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justify" vertical="center" wrapText="1"/>
      <protection/>
    </xf>
    <xf numFmtId="0" fontId="6" fillId="0" borderId="30" xfId="0" applyFont="1" applyBorder="1" applyAlignment="1" applyProtection="1">
      <alignment horizontal="justify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93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14" borderId="31" xfId="0" applyFont="1" applyFill="1" applyBorder="1" applyAlignment="1" applyProtection="1">
      <alignment horizontal="center" vertical="center" wrapText="1"/>
      <protection/>
    </xf>
    <xf numFmtId="0" fontId="14" fillId="14" borderId="30" xfId="0" applyFont="1" applyFill="1" applyBorder="1" applyAlignment="1" applyProtection="1">
      <alignment horizontal="center" vertical="center" wrapText="1"/>
      <protection/>
    </xf>
    <xf numFmtId="0" fontId="2" fillId="57" borderId="31" xfId="0" applyFont="1" applyFill="1" applyBorder="1" applyAlignment="1" applyProtection="1">
      <alignment horizontal="center" vertical="center" wrapText="1"/>
      <protection/>
    </xf>
    <xf numFmtId="0" fontId="2" fillId="57" borderId="30" xfId="0" applyFont="1" applyFill="1" applyBorder="1" applyAlignment="1" applyProtection="1">
      <alignment horizontal="center" vertical="center" wrapText="1"/>
      <protection/>
    </xf>
  </cellXfs>
  <cellStyles count="696">
    <cellStyle name="Normal" xfId="0"/>
    <cellStyle name="20% - Accent1" xfId="15"/>
    <cellStyle name="20% - Accent1 2" xfId="16"/>
    <cellStyle name="20% - Accent1 2 2" xfId="17"/>
    <cellStyle name="20% - Accent1 3" xfId="18"/>
    <cellStyle name="20% - Accent1_ANEXO I -TAB1_ SEÇÕES 1" xfId="19"/>
    <cellStyle name="20% - Accent2" xfId="20"/>
    <cellStyle name="20% - Accent2 2" xfId="21"/>
    <cellStyle name="20% - Accent2 2 2" xfId="22"/>
    <cellStyle name="20% - Accent2 3" xfId="23"/>
    <cellStyle name="20% - Accent2_ANEXO I -TAB1_ SEÇÕES 1" xfId="24"/>
    <cellStyle name="20% - Accent3" xfId="25"/>
    <cellStyle name="20% - Accent3 2" xfId="26"/>
    <cellStyle name="20% - Accent3 2 2" xfId="27"/>
    <cellStyle name="20% - Accent3 3" xfId="28"/>
    <cellStyle name="20% - Accent3_ANEXO I -TAB1_ SEÇÕES 1" xfId="29"/>
    <cellStyle name="20% - Accent4" xfId="30"/>
    <cellStyle name="20% - Accent4 2" xfId="31"/>
    <cellStyle name="20% - Accent4 2 2" xfId="32"/>
    <cellStyle name="20% - Accent4 3" xfId="33"/>
    <cellStyle name="20% - Accent4_ANEXO I -TAB1_ SEÇÕES 1" xfId="34"/>
    <cellStyle name="20% - Accent5" xfId="35"/>
    <cellStyle name="20% - Accent5 2" xfId="36"/>
    <cellStyle name="20% - Accent5 2 2" xfId="37"/>
    <cellStyle name="20% - Accent5 3" xfId="38"/>
    <cellStyle name="20% - Accent5_ANEXO I -TAB1_ SEÇÕES 1" xfId="39"/>
    <cellStyle name="20% - Accent6" xfId="40"/>
    <cellStyle name="20% - Accent6 2" xfId="41"/>
    <cellStyle name="20% - Accent6 2 2" xfId="42"/>
    <cellStyle name="20% - Accent6 3" xfId="43"/>
    <cellStyle name="20% - Accent6_ANEXO I -TAB1_ SEÇÕES 1" xfId="44"/>
    <cellStyle name="20% - Ênfase1" xfId="45"/>
    <cellStyle name="20% - Ênfase1 2" xfId="46"/>
    <cellStyle name="20% - Ênfase1 2 2" xfId="47"/>
    <cellStyle name="20% - Ênfase1 2 2 2" xfId="48"/>
    <cellStyle name="20% - Ênfase1 2 2 2 2" xfId="49"/>
    <cellStyle name="20% - Ênfase1 2 2 3" xfId="50"/>
    <cellStyle name="20% - Ênfase1 2 2_ANEXO I -TAB1_ SEÇÕES 1" xfId="51"/>
    <cellStyle name="20% - Ênfase1 2 3" xfId="52"/>
    <cellStyle name="20% - Ênfase1 2 3 2" xfId="53"/>
    <cellStyle name="20% - Ênfase1 2 4" xfId="54"/>
    <cellStyle name="20% - Ênfase1 2_00_ANEXO V 2015 - VERSÃO INICIAL PLOA_2015" xfId="55"/>
    <cellStyle name="20% - Ênfase1 3" xfId="56"/>
    <cellStyle name="20% - Ênfase1 3 2" xfId="57"/>
    <cellStyle name="20% - Ênfase1 3 2 2" xfId="58"/>
    <cellStyle name="20% - Ênfase1 3 3" xfId="59"/>
    <cellStyle name="20% - Ênfase1 3_ANEXO I -TAB1_ SEÇÕES 1" xfId="60"/>
    <cellStyle name="20% - Ênfase1 4" xfId="61"/>
    <cellStyle name="20% - Ênfase1 4 2" xfId="62"/>
    <cellStyle name="20% - Ênfase1 4 2 2" xfId="63"/>
    <cellStyle name="20% - Ênfase1 4 3" xfId="64"/>
    <cellStyle name="20% - Ênfase1 4_ANEXO I -TAB1_ SEÇÕES 1" xfId="65"/>
    <cellStyle name="20% - Ênfase2" xfId="66"/>
    <cellStyle name="20% - Ênfase2 2" xfId="67"/>
    <cellStyle name="20% - Ênfase2 2 2" xfId="68"/>
    <cellStyle name="20% - Ênfase2 2 2 2" xfId="69"/>
    <cellStyle name="20% - Ênfase2 2 2 2 2" xfId="70"/>
    <cellStyle name="20% - Ênfase2 2 2 3" xfId="71"/>
    <cellStyle name="20% - Ênfase2 2 2_ANEXO I -TAB1_ SEÇÕES 1" xfId="72"/>
    <cellStyle name="20% - Ênfase2 2 3" xfId="73"/>
    <cellStyle name="20% - Ênfase2 2 3 2" xfId="74"/>
    <cellStyle name="20% - Ênfase2 2 4" xfId="75"/>
    <cellStyle name="20% - Ênfase2 2_05_Impactos_Demais PLs_2013_Dados CNJ de jul-12" xfId="76"/>
    <cellStyle name="20% - Ênfase2 3" xfId="77"/>
    <cellStyle name="20% - Ênfase2 3 2" xfId="78"/>
    <cellStyle name="20% - Ênfase2 3 2 2" xfId="79"/>
    <cellStyle name="20% - Ênfase2 3 3" xfId="80"/>
    <cellStyle name="20% - Ênfase2 3_ANEXO I -TAB1_ SEÇÕES 1" xfId="81"/>
    <cellStyle name="20% - Ênfase2 4" xfId="82"/>
    <cellStyle name="20% - Ênfase2 4 2" xfId="83"/>
    <cellStyle name="20% - Ênfase2 4 2 2" xfId="84"/>
    <cellStyle name="20% - Ênfase2 4 3" xfId="85"/>
    <cellStyle name="20% - Ênfase2 4_ANEXO I -TAB1_ SEÇÕES 1" xfId="86"/>
    <cellStyle name="20% - Ênfase3" xfId="87"/>
    <cellStyle name="20% - Ênfase3 2" xfId="88"/>
    <cellStyle name="20% - Ênfase3 2 2" xfId="89"/>
    <cellStyle name="20% - Ênfase3 2 2 2" xfId="90"/>
    <cellStyle name="20% - Ênfase3 2 2 2 2" xfId="91"/>
    <cellStyle name="20% - Ênfase3 2 2 3" xfId="92"/>
    <cellStyle name="20% - Ênfase3 2 2_ANEXO I -TAB1_ SEÇÕES 1" xfId="93"/>
    <cellStyle name="20% - Ênfase3 2 3" xfId="94"/>
    <cellStyle name="20% - Ênfase3 2 3 2" xfId="95"/>
    <cellStyle name="20% - Ênfase3 2 4" xfId="96"/>
    <cellStyle name="20% - Ênfase3 2_05_Impactos_Demais PLs_2013_Dados CNJ de jul-12" xfId="97"/>
    <cellStyle name="20% - Ênfase3 3" xfId="98"/>
    <cellStyle name="20% - Ênfase3 3 2" xfId="99"/>
    <cellStyle name="20% - Ênfase3 3 2 2" xfId="100"/>
    <cellStyle name="20% - Ênfase3 3 3" xfId="101"/>
    <cellStyle name="20% - Ênfase3 3_ANEXO I -TAB1_ SEÇÕES 1" xfId="102"/>
    <cellStyle name="20% - Ênfase3 4" xfId="103"/>
    <cellStyle name="20% - Ênfase3 4 2" xfId="104"/>
    <cellStyle name="20% - Ênfase3 4 2 2" xfId="105"/>
    <cellStyle name="20% - Ênfase3 4 3" xfId="106"/>
    <cellStyle name="20% - Ênfase3 4_ANEXO I -TAB1_ SEÇÕES 1" xfId="107"/>
    <cellStyle name="20% - Ênfase4" xfId="108"/>
    <cellStyle name="20% - Ênfase4 2" xfId="109"/>
    <cellStyle name="20% - Ênfase4 2 2" xfId="110"/>
    <cellStyle name="20% - Ênfase4 2 2 2" xfId="111"/>
    <cellStyle name="20% - Ênfase4 2 2 2 2" xfId="112"/>
    <cellStyle name="20% - Ênfase4 2 2 3" xfId="113"/>
    <cellStyle name="20% - Ênfase4 2 2_ANEXO I -TAB1_ SEÇÕES 1" xfId="114"/>
    <cellStyle name="20% - Ênfase4 2 3" xfId="115"/>
    <cellStyle name="20% - Ênfase4 2 3 2" xfId="116"/>
    <cellStyle name="20% - Ênfase4 2 4" xfId="117"/>
    <cellStyle name="20% - Ênfase4 2_05_Impactos_Demais PLs_2013_Dados CNJ de jul-12" xfId="118"/>
    <cellStyle name="20% - Ênfase4 3" xfId="119"/>
    <cellStyle name="20% - Ênfase4 3 2" xfId="120"/>
    <cellStyle name="20% - Ênfase4 3 2 2" xfId="121"/>
    <cellStyle name="20% - Ênfase4 3 3" xfId="122"/>
    <cellStyle name="20% - Ênfase4 3_ANEXO I -TAB1_ SEÇÕES 1" xfId="123"/>
    <cellStyle name="20% - Ênfase4 4" xfId="124"/>
    <cellStyle name="20% - Ênfase4 4 2" xfId="125"/>
    <cellStyle name="20% - Ênfase4 4 2 2" xfId="126"/>
    <cellStyle name="20% - Ênfase4 4 3" xfId="127"/>
    <cellStyle name="20% - Ênfase4 4_ANEXO I -TAB1_ SEÇÕES 1" xfId="128"/>
    <cellStyle name="20% - Ênfase5" xfId="129"/>
    <cellStyle name="20% - Ênfase5 2" xfId="130"/>
    <cellStyle name="20% - Ênfase5 2 2" xfId="131"/>
    <cellStyle name="20% - Ênfase5 2 2 2" xfId="132"/>
    <cellStyle name="20% - Ênfase5 2 2 2 2" xfId="133"/>
    <cellStyle name="20% - Ênfase5 2 2 3" xfId="134"/>
    <cellStyle name="20% - Ênfase5 2 2_ANEXO I -TAB1_ SEÇÕES 1" xfId="135"/>
    <cellStyle name="20% - Ênfase5 2 3" xfId="136"/>
    <cellStyle name="20% - Ênfase5 2 3 2" xfId="137"/>
    <cellStyle name="20% - Ênfase5 2 4" xfId="138"/>
    <cellStyle name="20% - Ênfase5 2_00_ANEXO V 2015 - VERSÃO INICIAL PLOA_2015" xfId="139"/>
    <cellStyle name="20% - Ênfase5 3" xfId="140"/>
    <cellStyle name="20% - Ênfase5 3 2" xfId="141"/>
    <cellStyle name="20% - Ênfase5 3 2 2" xfId="142"/>
    <cellStyle name="20% - Ênfase5 3 3" xfId="143"/>
    <cellStyle name="20% - Ênfase5 3_ANEXO I -TAB1_ SEÇÕES 1" xfId="144"/>
    <cellStyle name="20% - Ênfase5 4" xfId="145"/>
    <cellStyle name="20% - Ênfase5 4 2" xfId="146"/>
    <cellStyle name="20% - Ênfase5 4 2 2" xfId="147"/>
    <cellStyle name="20% - Ênfase5 4 3" xfId="148"/>
    <cellStyle name="20% - Ênfase5 4_ANEXO I -TAB1_ SEÇÕES 1" xfId="149"/>
    <cellStyle name="20% - Ênfase6" xfId="150"/>
    <cellStyle name="20% - Ênfase6 2" xfId="151"/>
    <cellStyle name="20% - Ênfase6 2 2" xfId="152"/>
    <cellStyle name="20% - Ênfase6 2 2 2" xfId="153"/>
    <cellStyle name="20% - Ênfase6 2 2 2 2" xfId="154"/>
    <cellStyle name="20% - Ênfase6 2 2 3" xfId="155"/>
    <cellStyle name="20% - Ênfase6 2 2_ANEXO I -TAB1_ SEÇÕES 1" xfId="156"/>
    <cellStyle name="20% - Ênfase6 2 3" xfId="157"/>
    <cellStyle name="20% - Ênfase6 2 3 2" xfId="158"/>
    <cellStyle name="20% - Ênfase6 2 4" xfId="159"/>
    <cellStyle name="20% - Ênfase6 2_00_ANEXO V 2015 - VERSÃO INICIAL PLOA_2015" xfId="160"/>
    <cellStyle name="20% - Ênfase6 3" xfId="161"/>
    <cellStyle name="20% - Ênfase6 3 2" xfId="162"/>
    <cellStyle name="20% - Ênfase6 3 2 2" xfId="163"/>
    <cellStyle name="20% - Ênfase6 3 3" xfId="164"/>
    <cellStyle name="20% - Ênfase6 3_ANEXO I -TAB1_ SEÇÕES 1" xfId="165"/>
    <cellStyle name="20% - Ênfase6 4" xfId="166"/>
    <cellStyle name="20% - Ênfase6 4 2" xfId="167"/>
    <cellStyle name="20% - Ênfase6 4 2 2" xfId="168"/>
    <cellStyle name="20% - Ênfase6 4 3" xfId="169"/>
    <cellStyle name="20% - Ênfase6 4_ANEXO I -TAB1_ SEÇÕES 1" xfId="170"/>
    <cellStyle name="40% - Accent1" xfId="171"/>
    <cellStyle name="40% - Accent1 2" xfId="172"/>
    <cellStyle name="40% - Accent1 2 2" xfId="173"/>
    <cellStyle name="40% - Accent1 3" xfId="174"/>
    <cellStyle name="40% - Accent1_ANEXO I -TAB1_ SEÇÕES 1" xfId="175"/>
    <cellStyle name="40% - Accent2" xfId="176"/>
    <cellStyle name="40% - Accent2 2" xfId="177"/>
    <cellStyle name="40% - Accent2 2 2" xfId="178"/>
    <cellStyle name="40% - Accent2 3" xfId="179"/>
    <cellStyle name="40% - Accent2_ANEXO I -TAB1_ SEÇÕES 1" xfId="180"/>
    <cellStyle name="40% - Accent3" xfId="181"/>
    <cellStyle name="40% - Accent3 2" xfId="182"/>
    <cellStyle name="40% - Accent3 2 2" xfId="183"/>
    <cellStyle name="40% - Accent3 3" xfId="184"/>
    <cellStyle name="40% - Accent3_ANEXO I -TAB1_ SEÇÕES 1" xfId="185"/>
    <cellStyle name="40% - Accent4" xfId="186"/>
    <cellStyle name="40% - Accent4 2" xfId="187"/>
    <cellStyle name="40% - Accent4 2 2" xfId="188"/>
    <cellStyle name="40% - Accent4 3" xfId="189"/>
    <cellStyle name="40% - Accent4_ANEXO I -TAB1_ SEÇÕES 1" xfId="190"/>
    <cellStyle name="40% - Accent5" xfId="191"/>
    <cellStyle name="40% - Accent5 2" xfId="192"/>
    <cellStyle name="40% - Accent5 2 2" xfId="193"/>
    <cellStyle name="40% - Accent5 3" xfId="194"/>
    <cellStyle name="40% - Accent5_ANEXO I -TAB1_ SEÇÕES 1" xfId="195"/>
    <cellStyle name="40% - Accent6" xfId="196"/>
    <cellStyle name="40% - Accent6 2" xfId="197"/>
    <cellStyle name="40% - Accent6 2 2" xfId="198"/>
    <cellStyle name="40% - Accent6 3" xfId="199"/>
    <cellStyle name="40% - Accent6_ANEXO I -TAB1_ SEÇÕES 1" xfId="200"/>
    <cellStyle name="40% - Ênfase1" xfId="201"/>
    <cellStyle name="40% - Ênfase1 2" xfId="202"/>
    <cellStyle name="40% - Ênfase1 2 2" xfId="203"/>
    <cellStyle name="40% - Ênfase1 2 2 2" xfId="204"/>
    <cellStyle name="40% - Ênfase1 2 2 2 2" xfId="205"/>
    <cellStyle name="40% - Ênfase1 2 2 3" xfId="206"/>
    <cellStyle name="40% - Ênfase1 2 2_ANEXO I -TAB1_ SEÇÕES 1" xfId="207"/>
    <cellStyle name="40% - Ênfase1 2 3" xfId="208"/>
    <cellStyle name="40% - Ênfase1 2 3 2" xfId="209"/>
    <cellStyle name="40% - Ênfase1 2 4" xfId="210"/>
    <cellStyle name="40% - Ênfase1 2_05_Impactos_Demais PLs_2013_Dados CNJ de jul-12" xfId="211"/>
    <cellStyle name="40% - Ênfase1 3" xfId="212"/>
    <cellStyle name="40% - Ênfase1 3 2" xfId="213"/>
    <cellStyle name="40% - Ênfase1 3 2 2" xfId="214"/>
    <cellStyle name="40% - Ênfase1 3 3" xfId="215"/>
    <cellStyle name="40% - Ênfase1 3_ANEXO I -TAB1_ SEÇÕES 1" xfId="216"/>
    <cellStyle name="40% - Ênfase1 4" xfId="217"/>
    <cellStyle name="40% - Ênfase1 4 2" xfId="218"/>
    <cellStyle name="40% - Ênfase1 4 2 2" xfId="219"/>
    <cellStyle name="40% - Ênfase1 4 3" xfId="220"/>
    <cellStyle name="40% - Ênfase1 4_ANEXO I -TAB1_ SEÇÕES 1" xfId="221"/>
    <cellStyle name="40% - Ênfase2" xfId="222"/>
    <cellStyle name="40% - Ênfase2 2" xfId="223"/>
    <cellStyle name="40% - Ênfase2 2 2" xfId="224"/>
    <cellStyle name="40% - Ênfase2 2 2 2" xfId="225"/>
    <cellStyle name="40% - Ênfase2 2 2 2 2" xfId="226"/>
    <cellStyle name="40% - Ênfase2 2 2 3" xfId="227"/>
    <cellStyle name="40% - Ênfase2 2 2_ANEXO I -TAB1_ SEÇÕES 1" xfId="228"/>
    <cellStyle name="40% - Ênfase2 2 3" xfId="229"/>
    <cellStyle name="40% - Ênfase2 2 3 2" xfId="230"/>
    <cellStyle name="40% - Ênfase2 2 4" xfId="231"/>
    <cellStyle name="40% - Ênfase2 2_05_Impactos_Demais PLs_2013_Dados CNJ de jul-12" xfId="232"/>
    <cellStyle name="40% - Ênfase2 3" xfId="233"/>
    <cellStyle name="40% - Ênfase2 3 2" xfId="234"/>
    <cellStyle name="40% - Ênfase2 3 2 2" xfId="235"/>
    <cellStyle name="40% - Ênfase2 3 3" xfId="236"/>
    <cellStyle name="40% - Ênfase2 3_ANEXO I -TAB1_ SEÇÕES 1" xfId="237"/>
    <cellStyle name="40% - Ênfase2 4" xfId="238"/>
    <cellStyle name="40% - Ênfase2 4 2" xfId="239"/>
    <cellStyle name="40% - Ênfase2 4 2 2" xfId="240"/>
    <cellStyle name="40% - Ênfase2 4 3" xfId="241"/>
    <cellStyle name="40% - Ênfase2 4_ANEXO I -TAB1_ SEÇÕES 1" xfId="242"/>
    <cellStyle name="40% - Ênfase3" xfId="243"/>
    <cellStyle name="40% - Ênfase3 2" xfId="244"/>
    <cellStyle name="40% - Ênfase3 2 2" xfId="245"/>
    <cellStyle name="40% - Ênfase3 2 2 2" xfId="246"/>
    <cellStyle name="40% - Ênfase3 2 2 2 2" xfId="247"/>
    <cellStyle name="40% - Ênfase3 2 2 3" xfId="248"/>
    <cellStyle name="40% - Ênfase3 2 2_ANEXO I -TAB1_ SEÇÕES 1" xfId="249"/>
    <cellStyle name="40% - Ênfase3 2 3" xfId="250"/>
    <cellStyle name="40% - Ênfase3 2 3 2" xfId="251"/>
    <cellStyle name="40% - Ênfase3 2 4" xfId="252"/>
    <cellStyle name="40% - Ênfase3 2_05_Impactos_Demais PLs_2013_Dados CNJ de jul-12" xfId="253"/>
    <cellStyle name="40% - Ênfase3 3" xfId="254"/>
    <cellStyle name="40% - Ênfase3 3 2" xfId="255"/>
    <cellStyle name="40% - Ênfase3 3 2 2" xfId="256"/>
    <cellStyle name="40% - Ênfase3 3 3" xfId="257"/>
    <cellStyle name="40% - Ênfase3 3_ANEXO I -TAB1_ SEÇÕES 1" xfId="258"/>
    <cellStyle name="40% - Ênfase3 4" xfId="259"/>
    <cellStyle name="40% - Ênfase3 4 2" xfId="260"/>
    <cellStyle name="40% - Ênfase3 4 2 2" xfId="261"/>
    <cellStyle name="40% - Ênfase3 4 3" xfId="262"/>
    <cellStyle name="40% - Ênfase3 4_ANEXO I -TAB1_ SEÇÕES 1" xfId="263"/>
    <cellStyle name="40% - Ênfase4" xfId="264"/>
    <cellStyle name="40% - Ênfase4 2" xfId="265"/>
    <cellStyle name="40% - Ênfase4 2 2" xfId="266"/>
    <cellStyle name="40% - Ênfase4 2 2 2" xfId="267"/>
    <cellStyle name="40% - Ênfase4 2 2 2 2" xfId="268"/>
    <cellStyle name="40% - Ênfase4 2 2 3" xfId="269"/>
    <cellStyle name="40% - Ênfase4 2 2_ANEXO I -TAB1_ SEÇÕES 1" xfId="270"/>
    <cellStyle name="40% - Ênfase4 2 3" xfId="271"/>
    <cellStyle name="40% - Ênfase4 2 3 2" xfId="272"/>
    <cellStyle name="40% - Ênfase4 2 4" xfId="273"/>
    <cellStyle name="40% - Ênfase4 2_05_Impactos_Demais PLs_2013_Dados CNJ de jul-12" xfId="274"/>
    <cellStyle name="40% - Ênfase4 3" xfId="275"/>
    <cellStyle name="40% - Ênfase4 3 2" xfId="276"/>
    <cellStyle name="40% - Ênfase4 3 2 2" xfId="277"/>
    <cellStyle name="40% - Ênfase4 3 3" xfId="278"/>
    <cellStyle name="40% - Ênfase4 3_ANEXO I -TAB1_ SEÇÕES 1" xfId="279"/>
    <cellStyle name="40% - Ênfase4 4" xfId="280"/>
    <cellStyle name="40% - Ênfase4 4 2" xfId="281"/>
    <cellStyle name="40% - Ênfase4 4 2 2" xfId="282"/>
    <cellStyle name="40% - Ênfase4 4 3" xfId="283"/>
    <cellStyle name="40% - Ênfase4 4_ANEXO I -TAB1_ SEÇÕES 1" xfId="284"/>
    <cellStyle name="40% - Ênfase5" xfId="285"/>
    <cellStyle name="40% - Ênfase5 2" xfId="286"/>
    <cellStyle name="40% - Ênfase5 2 2" xfId="287"/>
    <cellStyle name="40% - Ênfase5 2 2 2" xfId="288"/>
    <cellStyle name="40% - Ênfase5 2 2 2 2" xfId="289"/>
    <cellStyle name="40% - Ênfase5 2 2 3" xfId="290"/>
    <cellStyle name="40% - Ênfase5 2 2_ANEXO I -TAB1_ SEÇÕES 1" xfId="291"/>
    <cellStyle name="40% - Ênfase5 2 3" xfId="292"/>
    <cellStyle name="40% - Ênfase5 2 3 2" xfId="293"/>
    <cellStyle name="40% - Ênfase5 2 4" xfId="294"/>
    <cellStyle name="40% - Ênfase5 2_05_Impactos_Demais PLs_2013_Dados CNJ de jul-12" xfId="295"/>
    <cellStyle name="40% - Ênfase5 3" xfId="296"/>
    <cellStyle name="40% - Ênfase5 3 2" xfId="297"/>
    <cellStyle name="40% - Ênfase5 3 2 2" xfId="298"/>
    <cellStyle name="40% - Ênfase5 3 3" xfId="299"/>
    <cellStyle name="40% - Ênfase5 3_ANEXO I -TAB1_ SEÇÕES 1" xfId="300"/>
    <cellStyle name="40% - Ênfase5 4" xfId="301"/>
    <cellStyle name="40% - Ênfase5 4 2" xfId="302"/>
    <cellStyle name="40% - Ênfase5 4 2 2" xfId="303"/>
    <cellStyle name="40% - Ênfase5 4 3" xfId="304"/>
    <cellStyle name="40% - Ênfase5 4_ANEXO I -TAB1_ SEÇÕES 1" xfId="305"/>
    <cellStyle name="40% - Ênfase6" xfId="306"/>
    <cellStyle name="40% - Ênfase6 2" xfId="307"/>
    <cellStyle name="40% - Ênfase6 2 2" xfId="308"/>
    <cellStyle name="40% - Ênfase6 2 2 2" xfId="309"/>
    <cellStyle name="40% - Ênfase6 2 2 2 2" xfId="310"/>
    <cellStyle name="40% - Ênfase6 2 2 3" xfId="311"/>
    <cellStyle name="40% - Ênfase6 2 2_ANEXO I -TAB1_ SEÇÕES 1" xfId="312"/>
    <cellStyle name="40% - Ênfase6 2 3" xfId="313"/>
    <cellStyle name="40% - Ênfase6 2 3 2" xfId="314"/>
    <cellStyle name="40% - Ênfase6 2 4" xfId="315"/>
    <cellStyle name="40% - Ênfase6 2_05_Impactos_Demais PLs_2013_Dados CNJ de jul-12" xfId="316"/>
    <cellStyle name="40% - Ênfase6 3" xfId="317"/>
    <cellStyle name="40% - Ênfase6 3 2" xfId="318"/>
    <cellStyle name="40% - Ênfase6 3 2 2" xfId="319"/>
    <cellStyle name="40% - Ênfase6 3 3" xfId="320"/>
    <cellStyle name="40% - Ênfase6 3_ANEXO I -TAB1_ SEÇÕES 1" xfId="321"/>
    <cellStyle name="40% - Ênfase6 4" xfId="322"/>
    <cellStyle name="40% - Ênfase6 4 2" xfId="323"/>
    <cellStyle name="40% - Ênfase6 4 2 2" xfId="324"/>
    <cellStyle name="40% - Ênfase6 4 3" xfId="325"/>
    <cellStyle name="40% - Ênfase6 4_ANEXO I -TAB1_ SEÇÕES 1" xfId="326"/>
    <cellStyle name="60% - Accent1" xfId="327"/>
    <cellStyle name="60% - Accent2" xfId="328"/>
    <cellStyle name="60% - Accent3" xfId="329"/>
    <cellStyle name="60% - Accent4" xfId="330"/>
    <cellStyle name="60% - Accent5" xfId="331"/>
    <cellStyle name="60% - Accent6" xfId="332"/>
    <cellStyle name="60% - Ênfase1" xfId="333"/>
    <cellStyle name="60% - Ênfase1 2" xfId="334"/>
    <cellStyle name="60% - Ênfase1 2 2" xfId="335"/>
    <cellStyle name="60% - Ênfase1 2_05_Impactos_Demais PLs_2013_Dados CNJ de jul-12" xfId="336"/>
    <cellStyle name="60% - Ênfase1 3" xfId="337"/>
    <cellStyle name="60% - Ênfase1 4" xfId="338"/>
    <cellStyle name="60% - Ênfase2" xfId="339"/>
    <cellStyle name="60% - Ênfase2 2" xfId="340"/>
    <cellStyle name="60% - Ênfase2 2 2" xfId="341"/>
    <cellStyle name="60% - Ênfase2 2_05_Impactos_Demais PLs_2013_Dados CNJ de jul-12" xfId="342"/>
    <cellStyle name="60% - Ênfase2 3" xfId="343"/>
    <cellStyle name="60% - Ênfase2 4" xfId="344"/>
    <cellStyle name="60% - Ênfase3" xfId="345"/>
    <cellStyle name="60% - Ênfase3 2" xfId="346"/>
    <cellStyle name="60% - Ênfase3 2 2" xfId="347"/>
    <cellStyle name="60% - Ênfase3 2_05_Impactos_Demais PLs_2013_Dados CNJ de jul-12" xfId="348"/>
    <cellStyle name="60% - Ênfase3 3" xfId="349"/>
    <cellStyle name="60% - Ênfase3 4" xfId="350"/>
    <cellStyle name="60% - Ênfase4" xfId="351"/>
    <cellStyle name="60% - Ênfase4 2" xfId="352"/>
    <cellStyle name="60% - Ênfase4 2 2" xfId="353"/>
    <cellStyle name="60% - Ênfase4 2_05_Impactos_Demais PLs_2013_Dados CNJ de jul-12" xfId="354"/>
    <cellStyle name="60% - Ênfase4 3" xfId="355"/>
    <cellStyle name="60% - Ênfase4 4" xfId="356"/>
    <cellStyle name="60% - Ênfase5" xfId="357"/>
    <cellStyle name="60% - Ênfase5 2" xfId="358"/>
    <cellStyle name="60% - Ênfase5 2 2" xfId="359"/>
    <cellStyle name="60% - Ênfase5 2_05_Impactos_Demais PLs_2013_Dados CNJ de jul-12" xfId="360"/>
    <cellStyle name="60% - Ênfase5 3" xfId="361"/>
    <cellStyle name="60% - Ênfase5 4" xfId="362"/>
    <cellStyle name="60% - Ênfase6" xfId="363"/>
    <cellStyle name="60% - Ênfase6 2" xfId="364"/>
    <cellStyle name="60% - Ênfase6 2 2" xfId="365"/>
    <cellStyle name="60% - Ênfase6 2_05_Impactos_Demais PLs_2013_Dados CNJ de jul-12" xfId="366"/>
    <cellStyle name="60% - Ênfase6 3" xfId="367"/>
    <cellStyle name="60% - Ênfase6 4" xfId="368"/>
    <cellStyle name="Accent1" xfId="369"/>
    <cellStyle name="Accent2" xfId="370"/>
    <cellStyle name="Accent3" xfId="371"/>
    <cellStyle name="Accent4" xfId="372"/>
    <cellStyle name="Accent5" xfId="373"/>
    <cellStyle name="Accent6" xfId="374"/>
    <cellStyle name="b0let" xfId="375"/>
    <cellStyle name="Bad" xfId="376"/>
    <cellStyle name="Bol-Data" xfId="377"/>
    <cellStyle name="bolet" xfId="378"/>
    <cellStyle name="Boletim" xfId="379"/>
    <cellStyle name="Bom" xfId="380"/>
    <cellStyle name="Bom 2" xfId="381"/>
    <cellStyle name="Bom 2 2" xfId="382"/>
    <cellStyle name="Bom 2_05_Impactos_Demais PLs_2013_Dados CNJ de jul-12" xfId="383"/>
    <cellStyle name="Bom 3" xfId="384"/>
    <cellStyle name="Bom 4" xfId="385"/>
    <cellStyle name="Cabe‡alho 1" xfId="386"/>
    <cellStyle name="Cabe‡alho 2" xfId="387"/>
    <cellStyle name="Cabeçalho 1" xfId="388"/>
    <cellStyle name="Cabeçalho 2" xfId="389"/>
    <cellStyle name="Calculation" xfId="390"/>
    <cellStyle name="Cálculo" xfId="391"/>
    <cellStyle name="Cálculo 2" xfId="392"/>
    <cellStyle name="Cálculo 2 2" xfId="393"/>
    <cellStyle name="Cálculo 2_05_Impactos_Demais PLs_2013_Dados CNJ de jul-12" xfId="394"/>
    <cellStyle name="Cálculo 3" xfId="395"/>
    <cellStyle name="Cálculo 4" xfId="396"/>
    <cellStyle name="Capítulo" xfId="397"/>
    <cellStyle name="Célula de Verificação" xfId="398"/>
    <cellStyle name="Célula de Verificação 2" xfId="399"/>
    <cellStyle name="Célula de Verificação 2 2" xfId="400"/>
    <cellStyle name="Célula de Verificação 2_05_Impactos_Demais PLs_2013_Dados CNJ de jul-12" xfId="401"/>
    <cellStyle name="Célula de Verificação 3" xfId="402"/>
    <cellStyle name="Célula de Verificação 4" xfId="403"/>
    <cellStyle name="Célula Vinculada" xfId="404"/>
    <cellStyle name="Célula Vinculada 2" xfId="405"/>
    <cellStyle name="Célula Vinculada 2 2" xfId="406"/>
    <cellStyle name="Célula Vinculada 2_05_Impactos_Demais PLs_2013_Dados CNJ de jul-12" xfId="407"/>
    <cellStyle name="Célula Vinculada 3" xfId="408"/>
    <cellStyle name="Célula Vinculada 4" xfId="409"/>
    <cellStyle name="Check Cell" xfId="410"/>
    <cellStyle name="Comma" xfId="411"/>
    <cellStyle name="Comma [0]_Auxiliar" xfId="412"/>
    <cellStyle name="Comma 2" xfId="413"/>
    <cellStyle name="Comma 3" xfId="414"/>
    <cellStyle name="Comma_Agenda" xfId="415"/>
    <cellStyle name="Comma0" xfId="416"/>
    <cellStyle name="Currency [0]_Auxiliar" xfId="417"/>
    <cellStyle name="Currency_Auxiliar" xfId="418"/>
    <cellStyle name="Currency0" xfId="419"/>
    <cellStyle name="Data" xfId="420"/>
    <cellStyle name="Date" xfId="421"/>
    <cellStyle name="Decimal 0, derecha" xfId="422"/>
    <cellStyle name="Decimal 2, derecha" xfId="423"/>
    <cellStyle name="Ênfase1" xfId="424"/>
    <cellStyle name="Ênfase1 2" xfId="425"/>
    <cellStyle name="Ênfase1 2 2" xfId="426"/>
    <cellStyle name="Ênfase1 2_05_Impactos_Demais PLs_2013_Dados CNJ de jul-12" xfId="427"/>
    <cellStyle name="Ênfase1 3" xfId="428"/>
    <cellStyle name="Ênfase1 4" xfId="429"/>
    <cellStyle name="Ênfase2" xfId="430"/>
    <cellStyle name="Ênfase2 2" xfId="431"/>
    <cellStyle name="Ênfase2 2 2" xfId="432"/>
    <cellStyle name="Ênfase2 2_05_Impactos_Demais PLs_2013_Dados CNJ de jul-12" xfId="433"/>
    <cellStyle name="Ênfase2 3" xfId="434"/>
    <cellStyle name="Ênfase2 4" xfId="435"/>
    <cellStyle name="Ênfase3" xfId="436"/>
    <cellStyle name="Ênfase3 2" xfId="437"/>
    <cellStyle name="Ênfase3 2 2" xfId="438"/>
    <cellStyle name="Ênfase3 2_05_Impactos_Demais PLs_2013_Dados CNJ de jul-12" xfId="439"/>
    <cellStyle name="Ênfase3 3" xfId="440"/>
    <cellStyle name="Ênfase3 4" xfId="441"/>
    <cellStyle name="Ênfase4" xfId="442"/>
    <cellStyle name="Ênfase4 2" xfId="443"/>
    <cellStyle name="Ênfase4 2 2" xfId="444"/>
    <cellStyle name="Ênfase4 2_05_Impactos_Demais PLs_2013_Dados CNJ de jul-12" xfId="445"/>
    <cellStyle name="Ênfase4 3" xfId="446"/>
    <cellStyle name="Ênfase4 4" xfId="447"/>
    <cellStyle name="Ênfase5" xfId="448"/>
    <cellStyle name="Ênfase5 2" xfId="449"/>
    <cellStyle name="Ênfase5 2 2" xfId="450"/>
    <cellStyle name="Ênfase5 2_05_Impactos_Demais PLs_2013_Dados CNJ de jul-12" xfId="451"/>
    <cellStyle name="Ênfase5 3" xfId="452"/>
    <cellStyle name="Ênfase5 4" xfId="453"/>
    <cellStyle name="Ênfase6" xfId="454"/>
    <cellStyle name="Ênfase6 2" xfId="455"/>
    <cellStyle name="Ênfase6 2 2" xfId="456"/>
    <cellStyle name="Ênfase6 2_05_Impactos_Demais PLs_2013_Dados CNJ de jul-12" xfId="457"/>
    <cellStyle name="Ênfase6 3" xfId="458"/>
    <cellStyle name="Ênfase6 4" xfId="459"/>
    <cellStyle name="Entrada" xfId="460"/>
    <cellStyle name="Entrada 2" xfId="461"/>
    <cellStyle name="Entrada 2 2" xfId="462"/>
    <cellStyle name="Entrada 2_00_ANEXO V 2015 - VERSÃO INICIAL PLOA_2015" xfId="463"/>
    <cellStyle name="Entrada 3" xfId="464"/>
    <cellStyle name="Entrada 4" xfId="465"/>
    <cellStyle name="Euro" xfId="466"/>
    <cellStyle name="Euro 2" xfId="467"/>
    <cellStyle name="Euro 3" xfId="468"/>
    <cellStyle name="Euro 4" xfId="469"/>
    <cellStyle name="Euro_00_ANEXO V 2015 - VERSÃO INICIAL PLOA_2015" xfId="470"/>
    <cellStyle name="Explanatory Text" xfId="471"/>
    <cellStyle name="Fim" xfId="472"/>
    <cellStyle name="Fixed" xfId="473"/>
    <cellStyle name="Fixo" xfId="474"/>
    <cellStyle name="Fonte" xfId="475"/>
    <cellStyle name="Good" xfId="476"/>
    <cellStyle name="Heading 1" xfId="477"/>
    <cellStyle name="Heading 2" xfId="478"/>
    <cellStyle name="Heading 3" xfId="479"/>
    <cellStyle name="Heading 4" xfId="480"/>
    <cellStyle name="Incorreto" xfId="481"/>
    <cellStyle name="Incorreto 2" xfId="482"/>
    <cellStyle name="Incorreto 2 2" xfId="483"/>
    <cellStyle name="Incorreto 2_05_Impactos_Demais PLs_2013_Dados CNJ de jul-12" xfId="484"/>
    <cellStyle name="Incorreto 3" xfId="485"/>
    <cellStyle name="Incorreto 4" xfId="486"/>
    <cellStyle name="Indefinido" xfId="487"/>
    <cellStyle name="Input" xfId="488"/>
    <cellStyle name="Jr_Normal" xfId="489"/>
    <cellStyle name="Leg_It_1" xfId="490"/>
    <cellStyle name="Linea horizontal" xfId="491"/>
    <cellStyle name="Linked Cell" xfId="492"/>
    <cellStyle name="Millares_deuhist99" xfId="493"/>
    <cellStyle name="Currency" xfId="494"/>
    <cellStyle name="Currency [0]" xfId="495"/>
    <cellStyle name="Moeda 2" xfId="496"/>
    <cellStyle name="Moeda0" xfId="497"/>
    <cellStyle name="Neutra" xfId="498"/>
    <cellStyle name="Neutra 2" xfId="499"/>
    <cellStyle name="Neutra 2 2" xfId="500"/>
    <cellStyle name="Neutra 2_05_Impactos_Demais PLs_2013_Dados CNJ de jul-12" xfId="501"/>
    <cellStyle name="Neutra 3" xfId="502"/>
    <cellStyle name="Neutra 4" xfId="503"/>
    <cellStyle name="Neutral" xfId="504"/>
    <cellStyle name="Normal 10" xfId="505"/>
    <cellStyle name="Normal 11" xfId="506"/>
    <cellStyle name="Normal 12" xfId="507"/>
    <cellStyle name="Normal 13" xfId="508"/>
    <cellStyle name="Normal 14" xfId="509"/>
    <cellStyle name="Normal 15" xfId="510"/>
    <cellStyle name="Normal 2" xfId="511"/>
    <cellStyle name="Normal 2 10" xfId="512"/>
    <cellStyle name="Normal 2 10 2" xfId="513"/>
    <cellStyle name="Normal 2 2" xfId="514"/>
    <cellStyle name="Normal 2 3" xfId="515"/>
    <cellStyle name="Normal 2 3 2" xfId="516"/>
    <cellStyle name="Normal 2 3_00_Decisão Anexo V 2015_MEMORIAL_Oficial SOF" xfId="517"/>
    <cellStyle name="Normal 2 4" xfId="518"/>
    <cellStyle name="Normal 2 5" xfId="519"/>
    <cellStyle name="Normal 2 6" xfId="520"/>
    <cellStyle name="Normal 2 7" xfId="521"/>
    <cellStyle name="Normal 2 8" xfId="522"/>
    <cellStyle name="Normal 2 8 2" xfId="523"/>
    <cellStyle name="Normal 2 9" xfId="524"/>
    <cellStyle name="Normal 2 9 2" xfId="525"/>
    <cellStyle name="Normal 2_00_Decisão Anexo V 2015_MEMORIAL_Oficial SOF" xfId="526"/>
    <cellStyle name="Normal 3" xfId="527"/>
    <cellStyle name="Normal 3 10" xfId="528"/>
    <cellStyle name="Normal 3 2" xfId="529"/>
    <cellStyle name="Normal 3 2 2" xfId="530"/>
    <cellStyle name="Normal 3 2 2 2" xfId="531"/>
    <cellStyle name="Normal 3 2 3" xfId="532"/>
    <cellStyle name="Normal 3 2_ANEXO I -TAB1_ SEÇÕES 1" xfId="533"/>
    <cellStyle name="Normal 3 3" xfId="534"/>
    <cellStyle name="Normal 3 3 2" xfId="535"/>
    <cellStyle name="Normal 3 4" xfId="536"/>
    <cellStyle name="Normal 3 5" xfId="537"/>
    <cellStyle name="Normal 3 6" xfId="538"/>
    <cellStyle name="Normal 3 7" xfId="539"/>
    <cellStyle name="Normal 3 8" xfId="540"/>
    <cellStyle name="Normal 3 9" xfId="541"/>
    <cellStyle name="Normal 3_05_Impactos_Demais PLs_2013_Dados CNJ de jul-12" xfId="542"/>
    <cellStyle name="Normal 4" xfId="543"/>
    <cellStyle name="Normal 5" xfId="544"/>
    <cellStyle name="Normal 6" xfId="545"/>
    <cellStyle name="Normal 7" xfId="546"/>
    <cellStyle name="Normal 8" xfId="547"/>
    <cellStyle name="Normal 9" xfId="548"/>
    <cellStyle name="Normal_ANEXO I - TAB1_TRF1" xfId="549"/>
    <cellStyle name="Normal_ANEXO I -TAB1_ SEÇÕES 1" xfId="550"/>
    <cellStyle name="Normal_ANEXO III - TAB 1_TRF1" xfId="551"/>
    <cellStyle name="Nota" xfId="552"/>
    <cellStyle name="Nota 2" xfId="553"/>
    <cellStyle name="Nota 2 2" xfId="554"/>
    <cellStyle name="Nota 2_00_Decisão Anexo V 2015_MEMORIAL_Oficial SOF" xfId="555"/>
    <cellStyle name="Nota 3" xfId="556"/>
    <cellStyle name="Nota 4" xfId="557"/>
    <cellStyle name="Note" xfId="558"/>
    <cellStyle name="Output" xfId="559"/>
    <cellStyle name="Percent_Agenda" xfId="560"/>
    <cellStyle name="Percentual" xfId="561"/>
    <cellStyle name="Ponto" xfId="562"/>
    <cellStyle name="Percent" xfId="563"/>
    <cellStyle name="Porcentagem 10" xfId="564"/>
    <cellStyle name="Porcentagem 11" xfId="565"/>
    <cellStyle name="Porcentagem 12" xfId="566"/>
    <cellStyle name="Porcentagem 2" xfId="567"/>
    <cellStyle name="Porcentagem 2 2" xfId="568"/>
    <cellStyle name="Porcentagem 2 3" xfId="569"/>
    <cellStyle name="Porcentagem 2 4" xfId="570"/>
    <cellStyle name="Porcentagem 2 4 2" xfId="571"/>
    <cellStyle name="Porcentagem 2 5" xfId="572"/>
    <cellStyle name="Porcentagem 2_FCDF 2014_2ª Versão" xfId="573"/>
    <cellStyle name="Porcentagem 3" xfId="574"/>
    <cellStyle name="Porcentagem 4" xfId="575"/>
    <cellStyle name="Porcentagem 5" xfId="576"/>
    <cellStyle name="Porcentagem 6" xfId="577"/>
    <cellStyle name="Porcentagem 7" xfId="578"/>
    <cellStyle name="Porcentagem 8" xfId="579"/>
    <cellStyle name="Porcentagem 9" xfId="580"/>
    <cellStyle name="rodape" xfId="581"/>
    <cellStyle name="Saída" xfId="582"/>
    <cellStyle name="Saída 2" xfId="583"/>
    <cellStyle name="Saída 2 2" xfId="584"/>
    <cellStyle name="Saída 2_05_Impactos_Demais PLs_2013_Dados CNJ de jul-12" xfId="585"/>
    <cellStyle name="Saída 3" xfId="586"/>
    <cellStyle name="Saída 4" xfId="587"/>
    <cellStyle name="Sep. milhar [0]" xfId="588"/>
    <cellStyle name="Sep. milhar [2]" xfId="589"/>
    <cellStyle name="Separador de m" xfId="590"/>
    <cellStyle name="Comma" xfId="591"/>
    <cellStyle name="Comma [0]" xfId="592"/>
    <cellStyle name="Separador de milhares 10" xfId="593"/>
    <cellStyle name="Separador de milhares 11" xfId="594"/>
    <cellStyle name="Separador de milhares 12" xfId="595"/>
    <cellStyle name="Separador de milhares 13" xfId="596"/>
    <cellStyle name="Separador de milhares 2" xfId="597"/>
    <cellStyle name="Separador de milhares 2 2" xfId="598"/>
    <cellStyle name="Separador de milhares 2 2 3" xfId="599"/>
    <cellStyle name="Separador de milhares 2 2 6" xfId="600"/>
    <cellStyle name="Separador de milhares 2 2_00_Decisão Anexo V 2015_MEMORIAL_Oficial SOF" xfId="601"/>
    <cellStyle name="Separador de milhares 2 3" xfId="602"/>
    <cellStyle name="Separador de milhares 2 3 2" xfId="603"/>
    <cellStyle name="Separador de milhares 2 3 2 2" xfId="604"/>
    <cellStyle name="Separador de milhares 2 3 2 2 2" xfId="605"/>
    <cellStyle name="Separador de milhares 2 3 2 2_00_Decisão Anexo V 2015_MEMORIAL_Oficial SOF" xfId="606"/>
    <cellStyle name="Separador de milhares 2 3 2_00_Decisão Anexo V 2015_MEMORIAL_Oficial SOF" xfId="607"/>
    <cellStyle name="Separador de milhares 2 3 3" xfId="608"/>
    <cellStyle name="Separador de milhares 2 3_00_Decisão Anexo V 2015_MEMORIAL_Oficial SOF" xfId="609"/>
    <cellStyle name="Separador de milhares 2 4" xfId="610"/>
    <cellStyle name="Separador de milhares 2 5" xfId="611"/>
    <cellStyle name="Separador de milhares 2 5 2" xfId="612"/>
    <cellStyle name="Separador de milhares 2 5_00_Decisão Anexo V 2015_MEMORIAL_Oficial SOF" xfId="613"/>
    <cellStyle name="Separador de milhares 2_00_Decisão Anexo V 2015_MEMORIAL_Oficial SOF" xfId="614"/>
    <cellStyle name="Separador de milhares 3" xfId="615"/>
    <cellStyle name="Separador de milhares 3 2" xfId="616"/>
    <cellStyle name="Separador de milhares 3 3" xfId="617"/>
    <cellStyle name="Separador de milhares 3_00_Decisão Anexo V 2015_MEMORIAL_Oficial SOF" xfId="618"/>
    <cellStyle name="Separador de milhares 4" xfId="619"/>
    <cellStyle name="Separador de milhares 5" xfId="620"/>
    <cellStyle name="Separador de milhares 6" xfId="621"/>
    <cellStyle name="Separador de milhares 7" xfId="622"/>
    <cellStyle name="Separador de milhares 8" xfId="623"/>
    <cellStyle name="Separador de milhares 9" xfId="624"/>
    <cellStyle name="TableStyleLight1" xfId="625"/>
    <cellStyle name="TableStyleLight1 2" xfId="626"/>
    <cellStyle name="TableStyleLight1 3" xfId="627"/>
    <cellStyle name="TableStyleLight1 5" xfId="628"/>
    <cellStyle name="TableStyleLight1_00_Decisão Anexo V 2015_MEMORIAL_Oficial SOF" xfId="629"/>
    <cellStyle name="Texto de Aviso" xfId="630"/>
    <cellStyle name="Texto de Aviso 2" xfId="631"/>
    <cellStyle name="Texto de Aviso 2 2" xfId="632"/>
    <cellStyle name="Texto de Aviso 2_05_Impactos_Demais PLs_2013_Dados CNJ de jul-12" xfId="633"/>
    <cellStyle name="Texto de Aviso 3" xfId="634"/>
    <cellStyle name="Texto de Aviso 4" xfId="635"/>
    <cellStyle name="Texto Explicativo" xfId="636"/>
    <cellStyle name="Texto Explicativo 2" xfId="637"/>
    <cellStyle name="Texto Explicativo 2 2" xfId="638"/>
    <cellStyle name="Texto Explicativo 2_05_Impactos_Demais PLs_2013_Dados CNJ de jul-12" xfId="639"/>
    <cellStyle name="Texto Explicativo 3" xfId="640"/>
    <cellStyle name="Texto Explicativo 4" xfId="641"/>
    <cellStyle name="Texto Explicativo 5" xfId="642"/>
    <cellStyle name="Texto Explicativo 6" xfId="643"/>
    <cellStyle name="Texto, derecha" xfId="644"/>
    <cellStyle name="Texto, izquierda" xfId="645"/>
    <cellStyle name="Title" xfId="646"/>
    <cellStyle name="Titulo" xfId="647"/>
    <cellStyle name="Título" xfId="648"/>
    <cellStyle name="Título 1" xfId="649"/>
    <cellStyle name="Título 1 1" xfId="650"/>
    <cellStyle name="Título 1 2" xfId="651"/>
    <cellStyle name="Título 1 2 2" xfId="652"/>
    <cellStyle name="Título 1 2_05_Impactos_Demais PLs_2013_Dados CNJ de jul-12" xfId="653"/>
    <cellStyle name="Título 1 3" xfId="654"/>
    <cellStyle name="Título 1 4" xfId="655"/>
    <cellStyle name="Título 10" xfId="656"/>
    <cellStyle name="Título 11" xfId="657"/>
    <cellStyle name="Título 2" xfId="658"/>
    <cellStyle name="Título 2 2" xfId="659"/>
    <cellStyle name="Título 2 2 2" xfId="660"/>
    <cellStyle name="Título 2 2_05_Impactos_Demais PLs_2013_Dados CNJ de jul-12" xfId="661"/>
    <cellStyle name="Título 2 3" xfId="662"/>
    <cellStyle name="Título 2 4" xfId="663"/>
    <cellStyle name="Título 3" xfId="664"/>
    <cellStyle name="Título 3 2" xfId="665"/>
    <cellStyle name="Título 3 2 2" xfId="666"/>
    <cellStyle name="Título 3 2_05_Impactos_Demais PLs_2013_Dados CNJ de jul-12" xfId="667"/>
    <cellStyle name="Título 3 3" xfId="668"/>
    <cellStyle name="Título 3 4" xfId="669"/>
    <cellStyle name="Título 4" xfId="670"/>
    <cellStyle name="Título 4 2" xfId="671"/>
    <cellStyle name="Título 4 2 2" xfId="672"/>
    <cellStyle name="Título 4 2_05_Impactos_Demais PLs_2013_Dados CNJ de jul-12" xfId="673"/>
    <cellStyle name="Título 4 3" xfId="674"/>
    <cellStyle name="Título 4 4" xfId="675"/>
    <cellStyle name="Título 5" xfId="676"/>
    <cellStyle name="Título 5 2" xfId="677"/>
    <cellStyle name="Título 5 3" xfId="678"/>
    <cellStyle name="Título 5_05_Impactos_Demais PLs_2013_Dados CNJ de jul-12" xfId="679"/>
    <cellStyle name="Título 6" xfId="680"/>
    <cellStyle name="Título 6 2" xfId="681"/>
    <cellStyle name="Título 6_34" xfId="682"/>
    <cellStyle name="Título 7" xfId="683"/>
    <cellStyle name="Título 8" xfId="684"/>
    <cellStyle name="Título 9" xfId="685"/>
    <cellStyle name="Titulo_00_Equalização ASMED_SOF" xfId="686"/>
    <cellStyle name="Titulo1" xfId="687"/>
    <cellStyle name="Titulo2" xfId="688"/>
    <cellStyle name="Total" xfId="689"/>
    <cellStyle name="Total 2" xfId="690"/>
    <cellStyle name="Total 2 2" xfId="691"/>
    <cellStyle name="Total 2_05_Impactos_Demais PLs_2013_Dados CNJ de jul-12" xfId="692"/>
    <cellStyle name="Total 3" xfId="693"/>
    <cellStyle name="Total 4" xfId="694"/>
    <cellStyle name="V¡rgula" xfId="695"/>
    <cellStyle name="V¡rgula0" xfId="696"/>
    <cellStyle name="Vírgul - Estilo1" xfId="697"/>
    <cellStyle name="Vírgula 2" xfId="698"/>
    <cellStyle name="Vírgula 2 2" xfId="699"/>
    <cellStyle name="Vírgula 2 3" xfId="700"/>
    <cellStyle name="Vírgula 2 3 2" xfId="701"/>
    <cellStyle name="Vírgula 2 4" xfId="702"/>
    <cellStyle name="Vírgula 3" xfId="703"/>
    <cellStyle name="Vírgula 4" xfId="704"/>
    <cellStyle name="Vírgula 5" xfId="705"/>
    <cellStyle name="Vírgula 6" xfId="706"/>
    <cellStyle name="Vírgula 7" xfId="707"/>
    <cellStyle name="Vírgula0" xfId="708"/>
    <cellStyle name="Warning Text" xfId="7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C8">
      <selection activeCell="K23" sqref="K23"/>
    </sheetView>
  </sheetViews>
  <sheetFormatPr defaultColWidth="9.140625" defaultRowHeight="15"/>
  <cols>
    <col min="1" max="1" width="11.140625" style="13" customWidth="1"/>
    <col min="2" max="2" width="11.8515625" style="13" customWidth="1"/>
    <col min="3" max="3" width="12.140625" style="1" customWidth="1"/>
    <col min="4" max="4" width="18.00390625" style="1" customWidth="1"/>
    <col min="5" max="5" width="14.28125" style="1" customWidth="1"/>
    <col min="6" max="6" width="13.421875" style="1" customWidth="1"/>
    <col min="7" max="7" width="14.8515625" style="14" customWidth="1"/>
    <col min="8" max="8" width="13.8515625" style="221" customWidth="1"/>
    <col min="9" max="9" width="13.8515625" style="1" customWidth="1"/>
    <col min="10" max="10" width="14.7109375" style="1" customWidth="1"/>
    <col min="11" max="11" width="14.28125" style="1" customWidth="1"/>
    <col min="12" max="12" width="14.421875" style="1" customWidth="1"/>
    <col min="13" max="13" width="18.57421875" style="1" customWidth="1"/>
    <col min="14" max="16384" width="9.140625" style="1" customWidth="1"/>
  </cols>
  <sheetData>
    <row r="1" spans="1:13" ht="12.75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.75" customHeight="1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customHeight="1">
      <c r="A4" s="254" t="s">
        <v>124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s="5" customFormat="1" ht="12.75" customHeight="1" thickBot="1">
      <c r="A5" s="4"/>
      <c r="B5" s="4"/>
      <c r="C5" s="4"/>
      <c r="D5" s="4"/>
      <c r="E5" s="4"/>
      <c r="F5" s="4"/>
      <c r="G5" s="4"/>
      <c r="H5" s="220"/>
      <c r="I5" s="4"/>
      <c r="L5" s="255" t="s">
        <v>127</v>
      </c>
      <c r="M5" s="255"/>
    </row>
    <row r="6" spans="1:13" ht="12.75" customHeight="1" thickTop="1">
      <c r="A6" s="268" t="s">
        <v>2</v>
      </c>
      <c r="B6" s="269"/>
      <c r="C6" s="269"/>
      <c r="D6" s="270"/>
      <c r="E6" s="268" t="s">
        <v>3</v>
      </c>
      <c r="F6" s="269"/>
      <c r="G6" s="269"/>
      <c r="H6" s="269"/>
      <c r="I6" s="270"/>
      <c r="J6" s="274" t="s">
        <v>4</v>
      </c>
      <c r="K6" s="275"/>
      <c r="L6" s="276"/>
      <c r="M6" s="256" t="s">
        <v>5</v>
      </c>
    </row>
    <row r="7" spans="1:13" ht="21" customHeight="1">
      <c r="A7" s="271"/>
      <c r="B7" s="272"/>
      <c r="C7" s="272"/>
      <c r="D7" s="273"/>
      <c r="E7" s="258" t="s">
        <v>6</v>
      </c>
      <c r="F7" s="259"/>
      <c r="G7" s="259"/>
      <c r="H7" s="259" t="s">
        <v>7</v>
      </c>
      <c r="I7" s="260" t="s">
        <v>8</v>
      </c>
      <c r="J7" s="258" t="s">
        <v>9</v>
      </c>
      <c r="K7" s="259" t="s">
        <v>10</v>
      </c>
      <c r="L7" s="261" t="s">
        <v>8</v>
      </c>
      <c r="M7" s="257"/>
    </row>
    <row r="8" spans="1:13" ht="44.25" customHeight="1" thickBot="1">
      <c r="A8" s="122" t="s">
        <v>11</v>
      </c>
      <c r="B8" s="123" t="s">
        <v>12</v>
      </c>
      <c r="C8" s="123" t="s">
        <v>13</v>
      </c>
      <c r="D8" s="193" t="s">
        <v>14</v>
      </c>
      <c r="E8" s="212" t="s">
        <v>15</v>
      </c>
      <c r="F8" s="213" t="s">
        <v>16</v>
      </c>
      <c r="G8" s="124" t="s">
        <v>17</v>
      </c>
      <c r="H8" s="259"/>
      <c r="I8" s="260"/>
      <c r="J8" s="258"/>
      <c r="K8" s="259"/>
      <c r="L8" s="261"/>
      <c r="M8" s="257"/>
    </row>
    <row r="9" spans="1:13" s="6" customFormat="1" ht="12.75" customHeight="1">
      <c r="A9" s="244" t="s">
        <v>18</v>
      </c>
      <c r="B9" s="246" t="s">
        <v>19</v>
      </c>
      <c r="C9" s="248" t="s">
        <v>20</v>
      </c>
      <c r="D9" s="208">
        <v>13</v>
      </c>
      <c r="E9" s="226">
        <v>195</v>
      </c>
      <c r="F9" s="214"/>
      <c r="G9" s="216">
        <f>E9+F9</f>
        <v>195</v>
      </c>
      <c r="H9" s="262">
        <v>17</v>
      </c>
      <c r="I9" s="195">
        <f>G9+H9</f>
        <v>212</v>
      </c>
      <c r="J9" s="204">
        <v>139</v>
      </c>
      <c r="K9" s="184">
        <v>7</v>
      </c>
      <c r="L9" s="216">
        <f>J9+K9</f>
        <v>146</v>
      </c>
      <c r="M9" s="205">
        <v>7</v>
      </c>
    </row>
    <row r="10" spans="1:13" s="6" customFormat="1" ht="12.75" customHeight="1">
      <c r="A10" s="245"/>
      <c r="B10" s="247"/>
      <c r="C10" s="249"/>
      <c r="D10" s="209">
        <v>12</v>
      </c>
      <c r="E10" s="227">
        <v>3</v>
      </c>
      <c r="F10" s="214"/>
      <c r="G10" s="216">
        <f aca="true" t="shared" si="0" ref="G10:G21">E10+F10</f>
        <v>3</v>
      </c>
      <c r="H10" s="263"/>
      <c r="I10" s="196">
        <f aca="true" t="shared" si="1" ref="I10:I49">G10+H10</f>
        <v>3</v>
      </c>
      <c r="J10" s="204"/>
      <c r="K10" s="184"/>
      <c r="L10" s="216">
        <f aca="true" t="shared" si="2" ref="L10:L21">J10+K10</f>
        <v>0</v>
      </c>
      <c r="M10" s="205"/>
    </row>
    <row r="11" spans="1:13" s="6" customFormat="1" ht="12.75" customHeight="1">
      <c r="A11" s="245"/>
      <c r="B11" s="247"/>
      <c r="C11" s="250"/>
      <c r="D11" s="210">
        <v>11</v>
      </c>
      <c r="E11" s="227">
        <v>1</v>
      </c>
      <c r="F11" s="214"/>
      <c r="G11" s="216">
        <f t="shared" si="0"/>
        <v>1</v>
      </c>
      <c r="H11" s="263"/>
      <c r="I11" s="197">
        <f t="shared" si="1"/>
        <v>1</v>
      </c>
      <c r="J11" s="204"/>
      <c r="K11" s="184"/>
      <c r="L11" s="216">
        <f t="shared" si="2"/>
        <v>0</v>
      </c>
      <c r="M11" s="205"/>
    </row>
    <row r="12" spans="1:13" s="6" customFormat="1" ht="12.75" customHeight="1">
      <c r="A12" s="245"/>
      <c r="B12" s="247"/>
      <c r="C12" s="251" t="s">
        <v>21</v>
      </c>
      <c r="D12" s="208">
        <v>10</v>
      </c>
      <c r="E12" s="227">
        <v>2</v>
      </c>
      <c r="F12" s="214"/>
      <c r="G12" s="216">
        <f t="shared" si="0"/>
        <v>2</v>
      </c>
      <c r="H12" s="263"/>
      <c r="I12" s="195">
        <f t="shared" si="1"/>
        <v>2</v>
      </c>
      <c r="J12" s="204">
        <v>1</v>
      </c>
      <c r="K12" s="184"/>
      <c r="L12" s="216">
        <f t="shared" si="2"/>
        <v>1</v>
      </c>
      <c r="M12" s="205"/>
    </row>
    <row r="13" spans="1:13" s="6" customFormat="1" ht="12.75" customHeight="1">
      <c r="A13" s="245"/>
      <c r="B13" s="247"/>
      <c r="C13" s="249"/>
      <c r="D13" s="209">
        <v>9</v>
      </c>
      <c r="E13" s="227">
        <v>1</v>
      </c>
      <c r="F13" s="214"/>
      <c r="G13" s="216">
        <f t="shared" si="0"/>
        <v>1</v>
      </c>
      <c r="H13" s="263"/>
      <c r="I13" s="196">
        <f t="shared" si="1"/>
        <v>1</v>
      </c>
      <c r="J13" s="204"/>
      <c r="K13" s="184"/>
      <c r="L13" s="216">
        <f t="shared" si="2"/>
        <v>0</v>
      </c>
      <c r="M13" s="205"/>
    </row>
    <row r="14" spans="1:13" s="6" customFormat="1" ht="12.75" customHeight="1">
      <c r="A14" s="245"/>
      <c r="B14" s="247"/>
      <c r="C14" s="249"/>
      <c r="D14" s="209">
        <v>8</v>
      </c>
      <c r="E14" s="227">
        <v>6</v>
      </c>
      <c r="F14" s="214"/>
      <c r="G14" s="216">
        <f t="shared" si="0"/>
        <v>6</v>
      </c>
      <c r="H14" s="263"/>
      <c r="I14" s="196">
        <f t="shared" si="1"/>
        <v>6</v>
      </c>
      <c r="J14" s="204"/>
      <c r="K14" s="184"/>
      <c r="L14" s="216">
        <f t="shared" si="2"/>
        <v>0</v>
      </c>
      <c r="M14" s="205"/>
    </row>
    <row r="15" spans="1:13" s="6" customFormat="1" ht="12.75" customHeight="1">
      <c r="A15" s="245"/>
      <c r="B15" s="247"/>
      <c r="C15" s="249"/>
      <c r="D15" s="211">
        <v>7</v>
      </c>
      <c r="E15" s="227">
        <v>22</v>
      </c>
      <c r="F15" s="214"/>
      <c r="G15" s="216">
        <f t="shared" si="0"/>
        <v>22</v>
      </c>
      <c r="H15" s="263"/>
      <c r="I15" s="198">
        <f t="shared" si="1"/>
        <v>22</v>
      </c>
      <c r="J15" s="204"/>
      <c r="K15" s="184"/>
      <c r="L15" s="216">
        <f t="shared" si="2"/>
        <v>0</v>
      </c>
      <c r="M15" s="205"/>
    </row>
    <row r="16" spans="1:13" s="6" customFormat="1" ht="12.75" customHeight="1">
      <c r="A16" s="245"/>
      <c r="B16" s="247"/>
      <c r="C16" s="250"/>
      <c r="D16" s="210">
        <v>6</v>
      </c>
      <c r="E16" s="227">
        <v>14</v>
      </c>
      <c r="F16" s="214"/>
      <c r="G16" s="216">
        <f t="shared" si="0"/>
        <v>14</v>
      </c>
      <c r="H16" s="263"/>
      <c r="I16" s="197">
        <f t="shared" si="1"/>
        <v>14</v>
      </c>
      <c r="J16" s="204"/>
      <c r="K16" s="184"/>
      <c r="L16" s="216">
        <f t="shared" si="2"/>
        <v>0</v>
      </c>
      <c r="M16" s="205"/>
    </row>
    <row r="17" spans="1:13" s="6" customFormat="1" ht="12.75" customHeight="1">
      <c r="A17" s="245"/>
      <c r="B17" s="247"/>
      <c r="C17" s="251" t="s">
        <v>22</v>
      </c>
      <c r="D17" s="208">
        <v>5</v>
      </c>
      <c r="E17" s="227">
        <v>9</v>
      </c>
      <c r="F17" s="214"/>
      <c r="G17" s="216">
        <f t="shared" si="0"/>
        <v>9</v>
      </c>
      <c r="H17" s="263"/>
      <c r="I17" s="195">
        <f t="shared" si="1"/>
        <v>9</v>
      </c>
      <c r="J17" s="204"/>
      <c r="K17" s="184">
        <v>1</v>
      </c>
      <c r="L17" s="216">
        <f t="shared" si="2"/>
        <v>1</v>
      </c>
      <c r="M17" s="205">
        <v>1</v>
      </c>
    </row>
    <row r="18" spans="1:13" s="6" customFormat="1" ht="12.75" customHeight="1">
      <c r="A18" s="245"/>
      <c r="B18" s="247"/>
      <c r="C18" s="249"/>
      <c r="D18" s="209">
        <v>4</v>
      </c>
      <c r="E18" s="227">
        <v>10</v>
      </c>
      <c r="F18" s="214"/>
      <c r="G18" s="216">
        <f t="shared" si="0"/>
        <v>10</v>
      </c>
      <c r="H18" s="263"/>
      <c r="I18" s="196">
        <f t="shared" si="1"/>
        <v>10</v>
      </c>
      <c r="J18" s="204"/>
      <c r="K18" s="184"/>
      <c r="L18" s="216">
        <f t="shared" si="2"/>
        <v>0</v>
      </c>
      <c r="M18" s="205"/>
    </row>
    <row r="19" spans="1:13" s="6" customFormat="1" ht="12.75" customHeight="1">
      <c r="A19" s="245"/>
      <c r="B19" s="247"/>
      <c r="C19" s="249"/>
      <c r="D19" s="209">
        <v>3</v>
      </c>
      <c r="E19" s="214"/>
      <c r="F19" s="183">
        <v>16</v>
      </c>
      <c r="G19" s="216">
        <f t="shared" si="0"/>
        <v>16</v>
      </c>
      <c r="H19" s="263"/>
      <c r="I19" s="196">
        <f t="shared" si="1"/>
        <v>16</v>
      </c>
      <c r="J19" s="204"/>
      <c r="K19" s="184"/>
      <c r="L19" s="216">
        <f t="shared" si="2"/>
        <v>0</v>
      </c>
      <c r="M19" s="205"/>
    </row>
    <row r="20" spans="1:13" s="6" customFormat="1" ht="12.75" customHeight="1">
      <c r="A20" s="245"/>
      <c r="B20" s="247"/>
      <c r="C20" s="249"/>
      <c r="D20" s="209">
        <v>2</v>
      </c>
      <c r="E20" s="214"/>
      <c r="F20" s="183">
        <v>8</v>
      </c>
      <c r="G20" s="216">
        <f t="shared" si="0"/>
        <v>8</v>
      </c>
      <c r="H20" s="263"/>
      <c r="I20" s="198">
        <f t="shared" si="1"/>
        <v>8</v>
      </c>
      <c r="J20" s="204"/>
      <c r="K20" s="184"/>
      <c r="L20" s="216">
        <f t="shared" si="2"/>
        <v>0</v>
      </c>
      <c r="M20" s="205"/>
    </row>
    <row r="21" spans="1:13" s="6" customFormat="1" ht="12.75" customHeight="1">
      <c r="A21" s="245"/>
      <c r="B21" s="247"/>
      <c r="C21" s="249"/>
      <c r="D21" s="211">
        <v>1</v>
      </c>
      <c r="E21" s="214"/>
      <c r="F21" s="183">
        <v>28</v>
      </c>
      <c r="G21" s="216">
        <f t="shared" si="0"/>
        <v>28</v>
      </c>
      <c r="H21" s="264"/>
      <c r="I21" s="199">
        <f t="shared" si="1"/>
        <v>28</v>
      </c>
      <c r="J21" s="204"/>
      <c r="K21" s="184"/>
      <c r="L21" s="216">
        <f t="shared" si="2"/>
        <v>0</v>
      </c>
      <c r="M21" s="205"/>
    </row>
    <row r="22" spans="1:13" s="8" customFormat="1" ht="12.75" customHeight="1">
      <c r="A22" s="7"/>
      <c r="B22" s="135"/>
      <c r="C22" s="136"/>
      <c r="D22" s="215" t="s">
        <v>23</v>
      </c>
      <c r="E22" s="218">
        <f>SUM(E9:E21)</f>
        <v>263</v>
      </c>
      <c r="F22" s="218">
        <f aca="true" t="shared" si="3" ref="F22:M22">SUM(F9:F21)</f>
        <v>52</v>
      </c>
      <c r="G22" s="218">
        <f t="shared" si="3"/>
        <v>315</v>
      </c>
      <c r="H22" s="218">
        <f t="shared" si="3"/>
        <v>17</v>
      </c>
      <c r="I22" s="218">
        <f t="shared" si="3"/>
        <v>332</v>
      </c>
      <c r="J22" s="218">
        <f t="shared" si="3"/>
        <v>140</v>
      </c>
      <c r="K22" s="218">
        <f t="shared" si="3"/>
        <v>8</v>
      </c>
      <c r="L22" s="218">
        <f t="shared" si="3"/>
        <v>148</v>
      </c>
      <c r="M22" s="218">
        <f t="shared" si="3"/>
        <v>8</v>
      </c>
    </row>
    <row r="23" spans="1:13" s="6" customFormat="1" ht="12.75" customHeight="1">
      <c r="A23" s="244" t="s">
        <v>24</v>
      </c>
      <c r="B23" s="246" t="s">
        <v>25</v>
      </c>
      <c r="C23" s="248" t="s">
        <v>20</v>
      </c>
      <c r="D23" s="208">
        <v>13</v>
      </c>
      <c r="E23" s="228">
        <v>553</v>
      </c>
      <c r="F23" s="214"/>
      <c r="G23" s="216">
        <f>E23+F23</f>
        <v>553</v>
      </c>
      <c r="H23" s="262">
        <v>46</v>
      </c>
      <c r="I23" s="200">
        <f t="shared" si="1"/>
        <v>599</v>
      </c>
      <c r="J23" s="204">
        <v>154</v>
      </c>
      <c r="K23" s="184">
        <v>13</v>
      </c>
      <c r="L23" s="216">
        <f>J23+K23</f>
        <v>167</v>
      </c>
      <c r="M23" s="205">
        <v>17</v>
      </c>
    </row>
    <row r="24" spans="1:13" s="6" customFormat="1" ht="12.75" customHeight="1">
      <c r="A24" s="245"/>
      <c r="B24" s="247"/>
      <c r="C24" s="249"/>
      <c r="D24" s="209">
        <v>12</v>
      </c>
      <c r="E24" s="229">
        <v>0</v>
      </c>
      <c r="F24" s="214"/>
      <c r="G24" s="216">
        <f aca="true" t="shared" si="4" ref="G24:G35">E24+F24</f>
        <v>0</v>
      </c>
      <c r="H24" s="263"/>
      <c r="I24" s="201">
        <f t="shared" si="1"/>
        <v>0</v>
      </c>
      <c r="J24" s="204"/>
      <c r="K24" s="184"/>
      <c r="L24" s="216">
        <f aca="true" t="shared" si="5" ref="L24:L35">J24+K24</f>
        <v>0</v>
      </c>
      <c r="M24" s="205"/>
    </row>
    <row r="25" spans="1:13" s="6" customFormat="1" ht="12.75" customHeight="1">
      <c r="A25" s="245"/>
      <c r="B25" s="247"/>
      <c r="C25" s="250"/>
      <c r="D25" s="210">
        <v>11</v>
      </c>
      <c r="E25" s="229">
        <v>1</v>
      </c>
      <c r="F25" s="214"/>
      <c r="G25" s="216">
        <f t="shared" si="4"/>
        <v>1</v>
      </c>
      <c r="H25" s="263"/>
      <c r="I25" s="199">
        <f t="shared" si="1"/>
        <v>1</v>
      </c>
      <c r="J25" s="204"/>
      <c r="K25" s="184"/>
      <c r="L25" s="216">
        <f t="shared" si="5"/>
        <v>0</v>
      </c>
      <c r="M25" s="205"/>
    </row>
    <row r="26" spans="1:13" s="6" customFormat="1" ht="12.75" customHeight="1">
      <c r="A26" s="245"/>
      <c r="B26" s="247"/>
      <c r="C26" s="251" t="s">
        <v>21</v>
      </c>
      <c r="D26" s="208">
        <v>10</v>
      </c>
      <c r="E26" s="229">
        <v>5</v>
      </c>
      <c r="F26" s="214"/>
      <c r="G26" s="216">
        <f t="shared" si="4"/>
        <v>5</v>
      </c>
      <c r="H26" s="263"/>
      <c r="I26" s="200">
        <f t="shared" si="1"/>
        <v>5</v>
      </c>
      <c r="J26" s="204"/>
      <c r="K26" s="184"/>
      <c r="L26" s="216">
        <f t="shared" si="5"/>
        <v>0</v>
      </c>
      <c r="M26" s="205"/>
    </row>
    <row r="27" spans="1:13" s="6" customFormat="1" ht="12.75" customHeight="1">
      <c r="A27" s="245"/>
      <c r="B27" s="247"/>
      <c r="C27" s="249"/>
      <c r="D27" s="209">
        <v>9</v>
      </c>
      <c r="E27" s="229">
        <v>4</v>
      </c>
      <c r="F27" s="214"/>
      <c r="G27" s="216">
        <f t="shared" si="4"/>
        <v>4</v>
      </c>
      <c r="H27" s="263"/>
      <c r="I27" s="201">
        <f t="shared" si="1"/>
        <v>4</v>
      </c>
      <c r="J27" s="204"/>
      <c r="K27" s="184"/>
      <c r="L27" s="216">
        <f t="shared" si="5"/>
        <v>0</v>
      </c>
      <c r="M27" s="205"/>
    </row>
    <row r="28" spans="1:13" s="6" customFormat="1" ht="12.75" customHeight="1">
      <c r="A28" s="245"/>
      <c r="B28" s="247"/>
      <c r="C28" s="249"/>
      <c r="D28" s="209">
        <v>8</v>
      </c>
      <c r="E28" s="229">
        <v>4</v>
      </c>
      <c r="F28" s="214"/>
      <c r="G28" s="216">
        <f t="shared" si="4"/>
        <v>4</v>
      </c>
      <c r="H28" s="263"/>
      <c r="I28" s="201">
        <f t="shared" si="1"/>
        <v>4</v>
      </c>
      <c r="J28" s="204"/>
      <c r="K28" s="184"/>
      <c r="L28" s="216">
        <f t="shared" si="5"/>
        <v>0</v>
      </c>
      <c r="M28" s="205">
        <v>1</v>
      </c>
    </row>
    <row r="29" spans="1:13" s="6" customFormat="1" ht="12.75" customHeight="1">
      <c r="A29" s="245"/>
      <c r="B29" s="247"/>
      <c r="C29" s="249"/>
      <c r="D29" s="209">
        <v>7</v>
      </c>
      <c r="E29" s="229">
        <v>10</v>
      </c>
      <c r="F29" s="214"/>
      <c r="G29" s="216">
        <f t="shared" si="4"/>
        <v>10</v>
      </c>
      <c r="H29" s="263"/>
      <c r="I29" s="201">
        <f t="shared" si="1"/>
        <v>10</v>
      </c>
      <c r="J29" s="204"/>
      <c r="K29" s="184"/>
      <c r="L29" s="216">
        <f t="shared" si="5"/>
        <v>0</v>
      </c>
      <c r="M29" s="205"/>
    </row>
    <row r="30" spans="1:13" s="6" customFormat="1" ht="12.75" customHeight="1">
      <c r="A30" s="245"/>
      <c r="B30" s="247"/>
      <c r="C30" s="250"/>
      <c r="D30" s="210">
        <v>6</v>
      </c>
      <c r="E30" s="229">
        <v>7</v>
      </c>
      <c r="F30" s="214"/>
      <c r="G30" s="216">
        <f t="shared" si="4"/>
        <v>7</v>
      </c>
      <c r="H30" s="263"/>
      <c r="I30" s="199">
        <f t="shared" si="1"/>
        <v>7</v>
      </c>
      <c r="J30" s="204">
        <v>1</v>
      </c>
      <c r="K30" s="184"/>
      <c r="L30" s="216">
        <f t="shared" si="5"/>
        <v>1</v>
      </c>
      <c r="M30" s="205"/>
    </row>
    <row r="31" spans="1:13" s="6" customFormat="1" ht="12.75" customHeight="1">
      <c r="A31" s="245"/>
      <c r="B31" s="247"/>
      <c r="C31" s="251" t="s">
        <v>22</v>
      </c>
      <c r="D31" s="208">
        <v>5</v>
      </c>
      <c r="E31" s="229">
        <v>14</v>
      </c>
      <c r="F31" s="214"/>
      <c r="G31" s="216">
        <f t="shared" si="4"/>
        <v>14</v>
      </c>
      <c r="H31" s="263"/>
      <c r="I31" s="200">
        <f t="shared" si="1"/>
        <v>14</v>
      </c>
      <c r="J31" s="204"/>
      <c r="K31" s="184"/>
      <c r="L31" s="216">
        <f t="shared" si="5"/>
        <v>0</v>
      </c>
      <c r="M31" s="205"/>
    </row>
    <row r="32" spans="1:13" s="6" customFormat="1" ht="12.75" customHeight="1">
      <c r="A32" s="245"/>
      <c r="B32" s="247"/>
      <c r="C32" s="249"/>
      <c r="D32" s="209">
        <v>4</v>
      </c>
      <c r="E32" s="229">
        <v>12</v>
      </c>
      <c r="F32" s="214"/>
      <c r="G32" s="216">
        <f t="shared" si="4"/>
        <v>12</v>
      </c>
      <c r="H32" s="263"/>
      <c r="I32" s="201">
        <f t="shared" si="1"/>
        <v>12</v>
      </c>
      <c r="J32" s="204"/>
      <c r="K32" s="184"/>
      <c r="L32" s="216">
        <f t="shared" si="5"/>
        <v>0</v>
      </c>
      <c r="M32" s="205"/>
    </row>
    <row r="33" spans="1:13" s="6" customFormat="1" ht="12.75" customHeight="1">
      <c r="A33" s="245"/>
      <c r="B33" s="247"/>
      <c r="C33" s="249"/>
      <c r="D33" s="209">
        <v>3</v>
      </c>
      <c r="E33" s="214"/>
      <c r="F33" s="183">
        <v>13</v>
      </c>
      <c r="G33" s="216">
        <f t="shared" si="4"/>
        <v>13</v>
      </c>
      <c r="H33" s="263"/>
      <c r="I33" s="201">
        <f t="shared" si="1"/>
        <v>13</v>
      </c>
      <c r="J33" s="204"/>
      <c r="K33" s="184"/>
      <c r="L33" s="216">
        <f t="shared" si="5"/>
        <v>0</v>
      </c>
      <c r="M33" s="205"/>
    </row>
    <row r="34" spans="1:13" s="6" customFormat="1" ht="12.75" customHeight="1">
      <c r="A34" s="245"/>
      <c r="B34" s="247"/>
      <c r="C34" s="249"/>
      <c r="D34" s="209">
        <v>2</v>
      </c>
      <c r="E34" s="214"/>
      <c r="F34" s="183">
        <v>16</v>
      </c>
      <c r="G34" s="216">
        <f t="shared" si="4"/>
        <v>16</v>
      </c>
      <c r="H34" s="263"/>
      <c r="I34" s="202">
        <f t="shared" si="1"/>
        <v>16</v>
      </c>
      <c r="J34" s="204"/>
      <c r="K34" s="184"/>
      <c r="L34" s="216">
        <f t="shared" si="5"/>
        <v>0</v>
      </c>
      <c r="M34" s="205"/>
    </row>
    <row r="35" spans="1:13" s="6" customFormat="1" ht="12.75" customHeight="1">
      <c r="A35" s="245"/>
      <c r="B35" s="247"/>
      <c r="C35" s="252"/>
      <c r="D35" s="210">
        <v>1</v>
      </c>
      <c r="E35" s="214"/>
      <c r="F35" s="183">
        <v>15</v>
      </c>
      <c r="G35" s="216">
        <f t="shared" si="4"/>
        <v>15</v>
      </c>
      <c r="H35" s="264"/>
      <c r="I35" s="199">
        <f t="shared" si="1"/>
        <v>15</v>
      </c>
      <c r="J35" s="204"/>
      <c r="K35" s="184"/>
      <c r="L35" s="216">
        <f t="shared" si="5"/>
        <v>0</v>
      </c>
      <c r="M35" s="205"/>
    </row>
    <row r="36" spans="1:13" s="8" customFormat="1" ht="12.75" customHeight="1">
      <c r="A36" s="7"/>
      <c r="B36" s="135"/>
      <c r="C36" s="136"/>
      <c r="D36" s="215" t="s">
        <v>23</v>
      </c>
      <c r="E36" s="218">
        <f>SUM(E23:E35)</f>
        <v>610</v>
      </c>
      <c r="F36" s="218">
        <f aca="true" t="shared" si="6" ref="F36:M36">SUM(F23:F35)</f>
        <v>44</v>
      </c>
      <c r="G36" s="218">
        <f t="shared" si="6"/>
        <v>654</v>
      </c>
      <c r="H36" s="218">
        <f t="shared" si="6"/>
        <v>46</v>
      </c>
      <c r="I36" s="218">
        <f t="shared" si="6"/>
        <v>700</v>
      </c>
      <c r="J36" s="218">
        <f t="shared" si="6"/>
        <v>155</v>
      </c>
      <c r="K36" s="218">
        <f t="shared" si="6"/>
        <v>13</v>
      </c>
      <c r="L36" s="218">
        <f t="shared" si="6"/>
        <v>168</v>
      </c>
      <c r="M36" s="218">
        <f t="shared" si="6"/>
        <v>18</v>
      </c>
    </row>
    <row r="37" spans="1:13" s="6" customFormat="1" ht="12.75" customHeight="1">
      <c r="A37" s="244" t="s">
        <v>26</v>
      </c>
      <c r="B37" s="246" t="s">
        <v>27</v>
      </c>
      <c r="C37" s="248" t="s">
        <v>20</v>
      </c>
      <c r="D37" s="208">
        <v>13</v>
      </c>
      <c r="E37" s="183">
        <v>16</v>
      </c>
      <c r="F37" s="214"/>
      <c r="G37" s="216">
        <f>E37+F37</f>
        <v>16</v>
      </c>
      <c r="H37" s="265">
        <v>0</v>
      </c>
      <c r="I37" s="200">
        <f t="shared" si="1"/>
        <v>16</v>
      </c>
      <c r="J37" s="204"/>
      <c r="K37" s="184"/>
      <c r="L37" s="184">
        <v>0</v>
      </c>
      <c r="M37" s="205"/>
    </row>
    <row r="38" spans="1:13" s="6" customFormat="1" ht="12.75" customHeight="1">
      <c r="A38" s="245"/>
      <c r="B38" s="247"/>
      <c r="C38" s="249"/>
      <c r="D38" s="209">
        <v>12</v>
      </c>
      <c r="E38" s="183">
        <v>2</v>
      </c>
      <c r="F38" s="214"/>
      <c r="G38" s="216">
        <f aca="true" t="shared" si="7" ref="G38:G49">E38+F38</f>
        <v>2</v>
      </c>
      <c r="H38" s="266"/>
      <c r="I38" s="200">
        <f t="shared" si="1"/>
        <v>2</v>
      </c>
      <c r="J38" s="204"/>
      <c r="K38" s="184"/>
      <c r="L38" s="184">
        <v>0</v>
      </c>
      <c r="M38" s="205"/>
    </row>
    <row r="39" spans="1:13" s="6" customFormat="1" ht="12.75" customHeight="1">
      <c r="A39" s="245"/>
      <c r="B39" s="247"/>
      <c r="C39" s="250"/>
      <c r="D39" s="210">
        <v>11</v>
      </c>
      <c r="E39" s="183">
        <v>1</v>
      </c>
      <c r="F39" s="214"/>
      <c r="G39" s="216">
        <f t="shared" si="7"/>
        <v>1</v>
      </c>
      <c r="H39" s="266"/>
      <c r="I39" s="200">
        <f t="shared" si="1"/>
        <v>1</v>
      </c>
      <c r="J39" s="204"/>
      <c r="K39" s="184"/>
      <c r="L39" s="184">
        <v>0</v>
      </c>
      <c r="M39" s="205"/>
    </row>
    <row r="40" spans="1:13" s="6" customFormat="1" ht="12.75" customHeight="1">
      <c r="A40" s="245"/>
      <c r="B40" s="247"/>
      <c r="C40" s="251" t="s">
        <v>21</v>
      </c>
      <c r="D40" s="208">
        <v>10</v>
      </c>
      <c r="E40" s="219"/>
      <c r="F40" s="183"/>
      <c r="G40" s="216">
        <f t="shared" si="7"/>
        <v>0</v>
      </c>
      <c r="H40" s="266"/>
      <c r="I40" s="200">
        <f t="shared" si="1"/>
        <v>0</v>
      </c>
      <c r="J40" s="204"/>
      <c r="K40" s="184"/>
      <c r="L40" s="184">
        <v>0</v>
      </c>
      <c r="M40" s="205"/>
    </row>
    <row r="41" spans="1:13" s="6" customFormat="1" ht="12.75" customHeight="1">
      <c r="A41" s="245"/>
      <c r="B41" s="247"/>
      <c r="C41" s="249"/>
      <c r="D41" s="209">
        <v>9</v>
      </c>
      <c r="E41" s="219"/>
      <c r="F41" s="183"/>
      <c r="G41" s="216">
        <f t="shared" si="7"/>
        <v>0</v>
      </c>
      <c r="H41" s="266"/>
      <c r="I41" s="200">
        <f t="shared" si="1"/>
        <v>0</v>
      </c>
      <c r="J41" s="204"/>
      <c r="K41" s="184"/>
      <c r="L41" s="184">
        <v>0</v>
      </c>
      <c r="M41" s="205"/>
    </row>
    <row r="42" spans="1:13" s="6" customFormat="1" ht="12.75" customHeight="1">
      <c r="A42" s="245"/>
      <c r="B42" s="247"/>
      <c r="C42" s="249"/>
      <c r="D42" s="209">
        <v>8</v>
      </c>
      <c r="E42" s="219"/>
      <c r="F42" s="183"/>
      <c r="G42" s="216">
        <f t="shared" si="7"/>
        <v>0</v>
      </c>
      <c r="H42" s="266"/>
      <c r="I42" s="200">
        <f t="shared" si="1"/>
        <v>0</v>
      </c>
      <c r="J42" s="204"/>
      <c r="K42" s="184"/>
      <c r="L42" s="184">
        <v>0</v>
      </c>
      <c r="M42" s="205"/>
    </row>
    <row r="43" spans="1:13" s="6" customFormat="1" ht="12.75" customHeight="1">
      <c r="A43" s="245"/>
      <c r="B43" s="247"/>
      <c r="C43" s="249"/>
      <c r="D43" s="209">
        <v>7</v>
      </c>
      <c r="E43" s="219"/>
      <c r="F43" s="183"/>
      <c r="G43" s="216">
        <f t="shared" si="7"/>
        <v>0</v>
      </c>
      <c r="H43" s="266"/>
      <c r="I43" s="200">
        <f t="shared" si="1"/>
        <v>0</v>
      </c>
      <c r="J43" s="204"/>
      <c r="K43" s="184"/>
      <c r="L43" s="184">
        <v>0</v>
      </c>
      <c r="M43" s="205"/>
    </row>
    <row r="44" spans="1:13" s="6" customFormat="1" ht="12.75" customHeight="1">
      <c r="A44" s="245"/>
      <c r="B44" s="247"/>
      <c r="C44" s="250"/>
      <c r="D44" s="210">
        <v>6</v>
      </c>
      <c r="E44" s="183"/>
      <c r="F44" s="183"/>
      <c r="G44" s="216">
        <f t="shared" si="7"/>
        <v>0</v>
      </c>
      <c r="H44" s="266"/>
      <c r="I44" s="200">
        <f t="shared" si="1"/>
        <v>0</v>
      </c>
      <c r="J44" s="204"/>
      <c r="K44" s="184"/>
      <c r="L44" s="184">
        <v>0</v>
      </c>
      <c r="M44" s="205"/>
    </row>
    <row r="45" spans="1:13" s="6" customFormat="1" ht="12.75" customHeight="1">
      <c r="A45" s="245"/>
      <c r="B45" s="247"/>
      <c r="C45" s="251" t="s">
        <v>22</v>
      </c>
      <c r="D45" s="208">
        <v>5</v>
      </c>
      <c r="E45" s="183"/>
      <c r="F45" s="183"/>
      <c r="G45" s="216">
        <f t="shared" si="7"/>
        <v>0</v>
      </c>
      <c r="H45" s="266"/>
      <c r="I45" s="200">
        <f t="shared" si="1"/>
        <v>0</v>
      </c>
      <c r="J45" s="204"/>
      <c r="K45" s="184"/>
      <c r="L45" s="184">
        <v>0</v>
      </c>
      <c r="M45" s="205"/>
    </row>
    <row r="46" spans="1:13" s="6" customFormat="1" ht="12.75" customHeight="1">
      <c r="A46" s="245"/>
      <c r="B46" s="247"/>
      <c r="C46" s="249"/>
      <c r="D46" s="209">
        <v>4</v>
      </c>
      <c r="E46" s="183"/>
      <c r="F46" s="183"/>
      <c r="G46" s="216">
        <f t="shared" si="7"/>
        <v>0</v>
      </c>
      <c r="H46" s="266"/>
      <c r="I46" s="200">
        <f t="shared" si="1"/>
        <v>0</v>
      </c>
      <c r="J46" s="204"/>
      <c r="K46" s="184"/>
      <c r="L46" s="184">
        <v>0</v>
      </c>
      <c r="M46" s="205"/>
    </row>
    <row r="47" spans="1:13" s="6" customFormat="1" ht="12.75" customHeight="1">
      <c r="A47" s="245"/>
      <c r="B47" s="247"/>
      <c r="C47" s="249"/>
      <c r="D47" s="209">
        <v>3</v>
      </c>
      <c r="E47" s="183"/>
      <c r="F47" s="183"/>
      <c r="G47" s="216">
        <f t="shared" si="7"/>
        <v>0</v>
      </c>
      <c r="H47" s="266"/>
      <c r="I47" s="200">
        <f t="shared" si="1"/>
        <v>0</v>
      </c>
      <c r="J47" s="204"/>
      <c r="K47" s="184"/>
      <c r="L47" s="184">
        <v>0</v>
      </c>
      <c r="M47" s="205"/>
    </row>
    <row r="48" spans="1:13" s="6" customFormat="1" ht="12.75" customHeight="1">
      <c r="A48" s="245"/>
      <c r="B48" s="247"/>
      <c r="C48" s="249"/>
      <c r="D48" s="209">
        <v>2</v>
      </c>
      <c r="E48" s="183"/>
      <c r="F48" s="183"/>
      <c r="G48" s="216">
        <f t="shared" si="7"/>
        <v>0</v>
      </c>
      <c r="H48" s="266"/>
      <c r="I48" s="200">
        <f t="shared" si="1"/>
        <v>0</v>
      </c>
      <c r="J48" s="204"/>
      <c r="K48" s="184"/>
      <c r="L48" s="184">
        <v>0</v>
      </c>
      <c r="M48" s="205"/>
    </row>
    <row r="49" spans="1:13" s="6" customFormat="1" ht="12.75" customHeight="1">
      <c r="A49" s="245"/>
      <c r="B49" s="247"/>
      <c r="C49" s="252"/>
      <c r="D49" s="210">
        <v>1</v>
      </c>
      <c r="E49" s="183"/>
      <c r="F49" s="183"/>
      <c r="G49" s="216">
        <f t="shared" si="7"/>
        <v>0</v>
      </c>
      <c r="H49" s="267"/>
      <c r="I49" s="200">
        <f t="shared" si="1"/>
        <v>0</v>
      </c>
      <c r="J49" s="206"/>
      <c r="K49" s="185"/>
      <c r="L49" s="185">
        <v>0</v>
      </c>
      <c r="M49" s="207"/>
    </row>
    <row r="50" spans="1:13" s="8" customFormat="1" ht="12.75" customHeight="1">
      <c r="A50" s="145"/>
      <c r="B50" s="135"/>
      <c r="C50" s="136"/>
      <c r="D50" s="146" t="s">
        <v>23</v>
      </c>
      <c r="E50" s="217">
        <f>SUM(E37:E49)</f>
        <v>19</v>
      </c>
      <c r="F50" s="217">
        <f aca="true" t="shared" si="8" ref="F50:M50">SUM(F37:F49)</f>
        <v>0</v>
      </c>
      <c r="G50" s="217">
        <f t="shared" si="8"/>
        <v>19</v>
      </c>
      <c r="H50" s="217">
        <f t="shared" si="8"/>
        <v>0</v>
      </c>
      <c r="I50" s="217">
        <f t="shared" si="8"/>
        <v>19</v>
      </c>
      <c r="J50" s="217">
        <f t="shared" si="8"/>
        <v>0</v>
      </c>
      <c r="K50" s="217">
        <f t="shared" si="8"/>
        <v>0</v>
      </c>
      <c r="L50" s="217">
        <f t="shared" si="8"/>
        <v>0</v>
      </c>
      <c r="M50" s="217">
        <f t="shared" si="8"/>
        <v>0</v>
      </c>
    </row>
    <row r="51" spans="1:13" s="8" customFormat="1" ht="12.75" customHeight="1" thickBot="1">
      <c r="A51" s="148"/>
      <c r="B51" s="242" t="s">
        <v>28</v>
      </c>
      <c r="C51" s="242"/>
      <c r="D51" s="243"/>
      <c r="E51" s="203">
        <f>SUM(E22+E36+E50)</f>
        <v>892</v>
      </c>
      <c r="F51" s="203">
        <f aca="true" t="shared" si="9" ref="F51:M51">SUM(F22+F36+F50)</f>
        <v>96</v>
      </c>
      <c r="G51" s="203">
        <f t="shared" si="9"/>
        <v>988</v>
      </c>
      <c r="H51" s="203">
        <f t="shared" si="9"/>
        <v>63</v>
      </c>
      <c r="I51" s="203">
        <f t="shared" si="9"/>
        <v>1051</v>
      </c>
      <c r="J51" s="203">
        <f t="shared" si="9"/>
        <v>295</v>
      </c>
      <c r="K51" s="203">
        <f t="shared" si="9"/>
        <v>21</v>
      </c>
      <c r="L51" s="203">
        <f t="shared" si="9"/>
        <v>316</v>
      </c>
      <c r="M51" s="203">
        <f t="shared" si="9"/>
        <v>26</v>
      </c>
    </row>
    <row r="52" ht="13.5" thickTop="1">
      <c r="A52" s="12"/>
    </row>
  </sheetData>
  <sheetProtection/>
  <mergeCells count="33">
    <mergeCell ref="H9:H21"/>
    <mergeCell ref="H23:H35"/>
    <mergeCell ref="H37:H49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1:M1"/>
    <mergeCell ref="A2:M2"/>
    <mergeCell ref="A4:M4"/>
    <mergeCell ref="L5:M5"/>
    <mergeCell ref="C45:C49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D15" sqref="D15"/>
    </sheetView>
  </sheetViews>
  <sheetFormatPr defaultColWidth="9.140625" defaultRowHeight="15"/>
  <cols>
    <col min="1" max="1" width="86.28125" style="13" customWidth="1"/>
    <col min="2" max="2" width="25.7109375" style="1" customWidth="1"/>
    <col min="3" max="3" width="9.140625" style="13" customWidth="1"/>
    <col min="4" max="16384" width="9.140625" style="1" customWidth="1"/>
  </cols>
  <sheetData>
    <row r="1" spans="1:2" ht="12.75" customHeight="1">
      <c r="A1" s="253" t="s">
        <v>83</v>
      </c>
      <c r="B1" s="253"/>
    </row>
    <row r="2" spans="1:2" ht="12.75">
      <c r="A2" s="253" t="s">
        <v>1</v>
      </c>
      <c r="B2" s="253"/>
    </row>
    <row r="3" spans="1:2" ht="12.75">
      <c r="A3" s="104"/>
      <c r="B3" s="105"/>
    </row>
    <row r="4" spans="1:13" ht="12.75" customHeight="1">
      <c r="A4" s="254" t="s">
        <v>128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3" ht="12.75">
      <c r="A5" s="98"/>
      <c r="B5" s="255" t="s">
        <v>127</v>
      </c>
      <c r="C5" s="255"/>
    </row>
    <row r="6" spans="1:2" ht="12.75">
      <c r="A6" s="97" t="s">
        <v>84</v>
      </c>
      <c r="B6" s="83" t="s">
        <v>62</v>
      </c>
    </row>
    <row r="7" spans="1:2" ht="33" customHeight="1">
      <c r="A7" s="106" t="s">
        <v>85</v>
      </c>
      <c r="B7" s="107" t="s">
        <v>107</v>
      </c>
    </row>
    <row r="8" spans="1:2" ht="33.75" customHeight="1">
      <c r="A8" s="108" t="s">
        <v>86</v>
      </c>
      <c r="B8" s="107" t="s">
        <v>107</v>
      </c>
    </row>
    <row r="9" spans="1:2" ht="12.75">
      <c r="A9" s="97" t="s">
        <v>87</v>
      </c>
      <c r="B9" s="17">
        <f>SUM(B7:B8)</f>
        <v>0</v>
      </c>
    </row>
    <row r="10" ht="12.75">
      <c r="A10" s="18"/>
    </row>
  </sheetData>
  <sheetProtection/>
  <mergeCells count="4">
    <mergeCell ref="A1:B1"/>
    <mergeCell ref="A2:B2"/>
    <mergeCell ref="B5:C5"/>
    <mergeCell ref="A4:M4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51" sqref="D51"/>
    </sheetView>
  </sheetViews>
  <sheetFormatPr defaultColWidth="9.140625" defaultRowHeight="15"/>
  <cols>
    <col min="1" max="1" width="9.57421875" style="121" customWidth="1"/>
    <col min="2" max="2" width="46.421875" style="121" customWidth="1"/>
    <col min="3" max="3" width="14.8515625" style="121" customWidth="1"/>
    <col min="4" max="4" width="14.57421875" style="121" customWidth="1"/>
    <col min="5" max="5" width="14.28125" style="121" customWidth="1"/>
    <col min="6" max="6" width="13.8515625" style="121" customWidth="1"/>
    <col min="7" max="7" width="11.57421875" style="6" customWidth="1"/>
    <col min="8" max="8" width="14.8515625" style="6" customWidth="1"/>
    <col min="9" max="9" width="13.8515625" style="6" customWidth="1"/>
    <col min="10" max="10" width="9.140625" style="121" customWidth="1"/>
    <col min="11" max="16384" width="9.140625" style="6" customWidth="1"/>
  </cols>
  <sheetData>
    <row r="1" spans="1:10" s="110" customFormat="1" ht="12.75" customHeight="1">
      <c r="A1" s="298" t="s">
        <v>88</v>
      </c>
      <c r="B1" s="298"/>
      <c r="C1" s="298"/>
      <c r="D1" s="298"/>
      <c r="E1" s="298"/>
      <c r="F1" s="298"/>
      <c r="G1" s="298"/>
      <c r="H1" s="298"/>
      <c r="I1" s="298"/>
      <c r="J1" s="109"/>
    </row>
    <row r="2" spans="1:10" s="110" customFormat="1" ht="12.75">
      <c r="A2" s="298" t="s">
        <v>36</v>
      </c>
      <c r="B2" s="298"/>
      <c r="C2" s="298"/>
      <c r="D2" s="298"/>
      <c r="E2" s="298"/>
      <c r="F2" s="298"/>
      <c r="G2" s="298"/>
      <c r="H2" s="298"/>
      <c r="I2" s="298"/>
      <c r="J2" s="109"/>
    </row>
    <row r="3" spans="1:10" s="110" customFormat="1" ht="12.75">
      <c r="A3" s="21"/>
      <c r="B3" s="21"/>
      <c r="C3" s="21"/>
      <c r="G3" s="111"/>
      <c r="H3" s="111"/>
      <c r="I3" s="111"/>
      <c r="J3" s="109"/>
    </row>
    <row r="4" spans="1:9" s="20" customFormat="1" ht="12.75" customHeight="1">
      <c r="A4" s="353" t="s">
        <v>113</v>
      </c>
      <c r="B4" s="353"/>
      <c r="C4" s="353"/>
      <c r="D4" s="353"/>
      <c r="E4" s="353"/>
      <c r="F4" s="353"/>
      <c r="G4" s="353"/>
      <c r="H4" s="353"/>
      <c r="I4" s="353"/>
    </row>
    <row r="5" spans="1:10" s="110" customFormat="1" ht="12.75" customHeight="1">
      <c r="A5" s="112"/>
      <c r="B5" s="112"/>
      <c r="C5" s="112"/>
      <c r="D5" s="112"/>
      <c r="E5" s="112"/>
      <c r="F5" s="363" t="s">
        <v>109</v>
      </c>
      <c r="G5" s="363"/>
      <c r="H5" s="363"/>
      <c r="I5" s="363"/>
      <c r="J5" s="109"/>
    </row>
    <row r="6" spans="1:10" s="110" customFormat="1" ht="12.75">
      <c r="A6" s="368" t="s">
        <v>89</v>
      </c>
      <c r="B6" s="369"/>
      <c r="C6" s="369" t="s">
        <v>62</v>
      </c>
      <c r="D6" s="369"/>
      <c r="E6" s="369"/>
      <c r="F6" s="369"/>
      <c r="G6" s="369"/>
      <c r="H6" s="369"/>
      <c r="I6" s="369"/>
      <c r="J6" s="109"/>
    </row>
    <row r="7" spans="1:10" s="110" customFormat="1" ht="12.75">
      <c r="A7" s="368"/>
      <c r="B7" s="369"/>
      <c r="C7" s="369" t="s">
        <v>90</v>
      </c>
      <c r="D7" s="369" t="s">
        <v>91</v>
      </c>
      <c r="E7" s="369" t="s">
        <v>92</v>
      </c>
      <c r="F7" s="369" t="s">
        <v>93</v>
      </c>
      <c r="G7" s="369" t="s">
        <v>94</v>
      </c>
      <c r="H7" s="369"/>
      <c r="I7" s="369"/>
      <c r="J7" s="109"/>
    </row>
    <row r="8" spans="1:10" s="110" customFormat="1" ht="12.75">
      <c r="A8" s="113" t="s">
        <v>95</v>
      </c>
      <c r="B8" s="114" t="s">
        <v>96</v>
      </c>
      <c r="C8" s="369"/>
      <c r="D8" s="369"/>
      <c r="E8" s="369"/>
      <c r="F8" s="369"/>
      <c r="G8" s="114" t="s">
        <v>97</v>
      </c>
      <c r="H8" s="114" t="s">
        <v>98</v>
      </c>
      <c r="I8" s="114" t="s">
        <v>8</v>
      </c>
      <c r="J8" s="109"/>
    </row>
    <row r="9" spans="1:10" s="110" customFormat="1" ht="12.75" customHeight="1">
      <c r="A9" s="116" t="s">
        <v>122</v>
      </c>
      <c r="B9" s="115" t="s">
        <v>114</v>
      </c>
      <c r="C9" s="155">
        <v>1009</v>
      </c>
      <c r="D9" s="155">
        <v>133</v>
      </c>
      <c r="E9" s="155">
        <v>40</v>
      </c>
      <c r="F9" s="155">
        <v>29</v>
      </c>
      <c r="G9" s="150">
        <v>1210</v>
      </c>
      <c r="H9" s="150">
        <v>1475</v>
      </c>
      <c r="I9" s="151">
        <f aca="true" t="shared" si="0" ref="I9:I19">G9+H9</f>
        <v>2685</v>
      </c>
      <c r="J9" s="109"/>
    </row>
    <row r="10" spans="1:10" s="110" customFormat="1" ht="12.75" customHeight="1" hidden="1">
      <c r="A10" s="116"/>
      <c r="B10" s="115"/>
      <c r="C10" s="156"/>
      <c r="D10" s="156"/>
      <c r="E10" s="156"/>
      <c r="F10" s="156"/>
      <c r="G10" s="152"/>
      <c r="H10" s="152"/>
      <c r="I10" s="151">
        <f t="shared" si="0"/>
        <v>0</v>
      </c>
      <c r="J10" s="109"/>
    </row>
    <row r="11" spans="1:10" s="110" customFormat="1" ht="12.75" customHeight="1" hidden="1">
      <c r="A11" s="116"/>
      <c r="B11" s="115"/>
      <c r="C11" s="156"/>
      <c r="D11" s="156"/>
      <c r="E11" s="156"/>
      <c r="F11" s="156"/>
      <c r="G11" s="152"/>
      <c r="H11" s="152"/>
      <c r="I11" s="151">
        <f t="shared" si="0"/>
        <v>0</v>
      </c>
      <c r="J11" s="109"/>
    </row>
    <row r="12" spans="1:10" s="110" customFormat="1" ht="12.75" customHeight="1" hidden="1">
      <c r="A12" s="116"/>
      <c r="B12" s="115"/>
      <c r="C12" s="156"/>
      <c r="D12" s="156"/>
      <c r="E12" s="156"/>
      <c r="F12" s="156"/>
      <c r="G12" s="152"/>
      <c r="H12" s="152"/>
      <c r="I12" s="151">
        <f t="shared" si="0"/>
        <v>0</v>
      </c>
      <c r="J12" s="109"/>
    </row>
    <row r="13" spans="1:10" s="110" customFormat="1" ht="12.75" customHeight="1" hidden="1">
      <c r="A13" s="116"/>
      <c r="B13" s="115"/>
      <c r="C13" s="156"/>
      <c r="D13" s="156"/>
      <c r="E13" s="156"/>
      <c r="F13" s="156"/>
      <c r="G13" s="152"/>
      <c r="H13" s="152"/>
      <c r="I13" s="151">
        <f t="shared" si="0"/>
        <v>0</v>
      </c>
      <c r="J13" s="109"/>
    </row>
    <row r="14" spans="1:10" s="110" customFormat="1" ht="12.75" customHeight="1" hidden="1">
      <c r="A14" s="116"/>
      <c r="B14" s="115"/>
      <c r="C14" s="156"/>
      <c r="D14" s="156"/>
      <c r="E14" s="156"/>
      <c r="F14" s="156"/>
      <c r="G14" s="152"/>
      <c r="H14" s="152"/>
      <c r="I14" s="151">
        <f t="shared" si="0"/>
        <v>0</v>
      </c>
      <c r="J14" s="109"/>
    </row>
    <row r="15" spans="1:10" s="110" customFormat="1" ht="12.75" customHeight="1" hidden="1">
      <c r="A15" s="116"/>
      <c r="B15" s="115"/>
      <c r="C15" s="156"/>
      <c r="D15" s="156"/>
      <c r="E15" s="156"/>
      <c r="F15" s="156"/>
      <c r="G15" s="152"/>
      <c r="H15" s="152"/>
      <c r="I15" s="151">
        <f t="shared" si="0"/>
        <v>0</v>
      </c>
      <c r="J15" s="109"/>
    </row>
    <row r="16" spans="1:10" s="110" customFormat="1" ht="12.75" customHeight="1" hidden="1">
      <c r="A16" s="116"/>
      <c r="B16" s="115"/>
      <c r="C16" s="156"/>
      <c r="D16" s="156"/>
      <c r="E16" s="156"/>
      <c r="F16" s="156"/>
      <c r="G16" s="152"/>
      <c r="H16" s="152"/>
      <c r="I16" s="151">
        <f t="shared" si="0"/>
        <v>0</v>
      </c>
      <c r="J16" s="109"/>
    </row>
    <row r="17" spans="1:10" s="110" customFormat="1" ht="12.75" customHeight="1" hidden="1">
      <c r="A17" s="116"/>
      <c r="B17" s="115"/>
      <c r="C17" s="156"/>
      <c r="D17" s="156"/>
      <c r="E17" s="156"/>
      <c r="F17" s="156"/>
      <c r="G17" s="152"/>
      <c r="H17" s="152"/>
      <c r="I17" s="151">
        <f t="shared" si="0"/>
        <v>0</v>
      </c>
      <c r="J17" s="109"/>
    </row>
    <row r="18" spans="1:10" s="110" customFormat="1" ht="12.75" hidden="1">
      <c r="A18" s="117"/>
      <c r="B18" s="115"/>
      <c r="C18" s="156"/>
      <c r="D18" s="156"/>
      <c r="E18" s="156"/>
      <c r="F18" s="156"/>
      <c r="G18" s="152"/>
      <c r="H18" s="152"/>
      <c r="I18" s="151">
        <f t="shared" si="0"/>
        <v>0</v>
      </c>
      <c r="J18" s="109"/>
    </row>
    <row r="19" spans="1:10" s="110" customFormat="1" ht="12.75" hidden="1">
      <c r="A19" s="117"/>
      <c r="B19" s="115"/>
      <c r="C19" s="156"/>
      <c r="D19" s="156"/>
      <c r="E19" s="156"/>
      <c r="F19" s="156"/>
      <c r="G19" s="152"/>
      <c r="H19" s="152"/>
      <c r="I19" s="151">
        <f t="shared" si="0"/>
        <v>0</v>
      </c>
      <c r="J19" s="109"/>
    </row>
    <row r="20" spans="1:10" s="110" customFormat="1" ht="21.75" customHeight="1">
      <c r="A20" s="354" t="s">
        <v>8</v>
      </c>
      <c r="B20" s="355"/>
      <c r="C20" s="153">
        <f aca="true" t="shared" si="1" ref="C20:I20">SUM(C9:C19)</f>
        <v>1009</v>
      </c>
      <c r="D20" s="153">
        <f t="shared" si="1"/>
        <v>133</v>
      </c>
      <c r="E20" s="153">
        <f t="shared" si="1"/>
        <v>40</v>
      </c>
      <c r="F20" s="153">
        <f t="shared" si="1"/>
        <v>29</v>
      </c>
      <c r="G20" s="153">
        <f t="shared" si="1"/>
        <v>1210</v>
      </c>
      <c r="H20" s="153">
        <f t="shared" si="1"/>
        <v>1475</v>
      </c>
      <c r="I20" s="154">
        <f t="shared" si="1"/>
        <v>2685</v>
      </c>
      <c r="J20" s="109"/>
    </row>
    <row r="21" spans="1:10" s="110" customFormat="1" ht="13.5" customHeight="1">
      <c r="A21" s="356" t="s">
        <v>112</v>
      </c>
      <c r="B21" s="356"/>
      <c r="C21" s="356"/>
      <c r="D21" s="356"/>
      <c r="E21" s="356"/>
      <c r="F21" s="356"/>
      <c r="G21" s="356"/>
      <c r="H21" s="356"/>
      <c r="I21" s="356"/>
      <c r="J21" s="109"/>
    </row>
    <row r="22" spans="1:10" s="110" customFormat="1" ht="12.75" customHeight="1">
      <c r="A22" s="365" t="s">
        <v>57</v>
      </c>
      <c r="B22" s="365"/>
      <c r="C22" s="365"/>
      <c r="D22" s="365"/>
      <c r="E22" s="365"/>
      <c r="F22" s="365"/>
      <c r="G22" s="365"/>
      <c r="H22" s="365"/>
      <c r="I22" s="365"/>
      <c r="J22" s="109"/>
    </row>
    <row r="23" spans="1:14" s="110" customFormat="1" ht="12.75" customHeight="1">
      <c r="A23" s="356" t="s">
        <v>99</v>
      </c>
      <c r="B23" s="356"/>
      <c r="C23" s="356"/>
      <c r="D23" s="356"/>
      <c r="E23" s="356"/>
      <c r="F23" s="356"/>
      <c r="G23" s="356"/>
      <c r="H23" s="356"/>
      <c r="I23" s="356"/>
      <c r="K23" s="109"/>
      <c r="N23" s="109"/>
    </row>
    <row r="24" spans="1:14" s="110" customFormat="1" ht="31.5">
      <c r="A24" s="366" t="s">
        <v>100</v>
      </c>
      <c r="B24" s="367"/>
      <c r="C24" s="118" t="s">
        <v>101</v>
      </c>
      <c r="D24" s="367" t="s">
        <v>102</v>
      </c>
      <c r="E24" s="367"/>
      <c r="F24" s="367"/>
      <c r="G24" s="367"/>
      <c r="H24" s="367"/>
      <c r="I24" s="367"/>
      <c r="K24" s="109"/>
      <c r="N24" s="109"/>
    </row>
    <row r="25" spans="1:14" s="110" customFormat="1" ht="13.5" customHeight="1">
      <c r="A25" s="357" t="s">
        <v>103</v>
      </c>
      <c r="B25" s="358"/>
      <c r="C25" s="119">
        <v>799</v>
      </c>
      <c r="D25" s="360" t="s">
        <v>115</v>
      </c>
      <c r="E25" s="361"/>
      <c r="F25" s="361"/>
      <c r="G25" s="361"/>
      <c r="H25" s="361"/>
      <c r="I25" s="362"/>
      <c r="K25" s="109"/>
      <c r="N25" s="109"/>
    </row>
    <row r="26" spans="1:14" s="110" customFormat="1" ht="12.75" customHeight="1">
      <c r="A26" s="357" t="s">
        <v>104</v>
      </c>
      <c r="B26" s="358"/>
      <c r="C26" s="119">
        <v>632</v>
      </c>
      <c r="D26" s="360" t="s">
        <v>115</v>
      </c>
      <c r="E26" s="361"/>
      <c r="F26" s="361"/>
      <c r="G26" s="361"/>
      <c r="H26" s="361"/>
      <c r="I26" s="362"/>
      <c r="K26" s="109"/>
      <c r="N26" s="109"/>
    </row>
    <row r="27" spans="1:14" s="110" customFormat="1" ht="12.75" customHeight="1">
      <c r="A27" s="357" t="s">
        <v>105</v>
      </c>
      <c r="B27" s="358"/>
      <c r="C27" s="119">
        <v>265.71</v>
      </c>
      <c r="D27" s="360" t="s">
        <v>116</v>
      </c>
      <c r="E27" s="361"/>
      <c r="F27" s="361"/>
      <c r="G27" s="361"/>
      <c r="H27" s="361"/>
      <c r="I27" s="362"/>
      <c r="K27" s="109"/>
      <c r="N27" s="109"/>
    </row>
    <row r="28" spans="1:14" s="110" customFormat="1" ht="12.75" customHeight="1">
      <c r="A28" s="357" t="s">
        <v>106</v>
      </c>
      <c r="B28" s="358"/>
      <c r="C28" s="120">
        <v>161.4</v>
      </c>
      <c r="D28" s="364" t="s">
        <v>121</v>
      </c>
      <c r="E28" s="364"/>
      <c r="F28" s="364"/>
      <c r="G28" s="364"/>
      <c r="H28" s="364"/>
      <c r="I28" s="364"/>
      <c r="K28" s="109"/>
      <c r="N28" s="109"/>
    </row>
    <row r="29" spans="1:14" s="110" customFormat="1" ht="13.5" customHeight="1">
      <c r="A29" s="357" t="s">
        <v>108</v>
      </c>
      <c r="B29" s="358"/>
      <c r="C29" s="119">
        <v>167</v>
      </c>
      <c r="D29" s="359" t="s">
        <v>117</v>
      </c>
      <c r="E29" s="359"/>
      <c r="F29" s="359"/>
      <c r="G29" s="359"/>
      <c r="H29" s="359"/>
      <c r="I29" s="359"/>
      <c r="K29" s="109"/>
      <c r="N29" s="109"/>
    </row>
    <row r="30" spans="1:10" s="110" customFormat="1" ht="12.75">
      <c r="A30" s="109"/>
      <c r="B30" s="109"/>
      <c r="C30" s="109"/>
      <c r="D30" s="109"/>
      <c r="E30" s="109"/>
      <c r="F30" s="109"/>
      <c r="J30" s="109"/>
    </row>
    <row r="31" spans="1:10" s="110" customFormat="1" ht="12.75">
      <c r="A31" s="109"/>
      <c r="B31" s="109"/>
      <c r="C31" s="109"/>
      <c r="D31" s="109"/>
      <c r="E31" s="109"/>
      <c r="F31" s="109"/>
      <c r="J31" s="109"/>
    </row>
    <row r="32" spans="1:10" s="110" customFormat="1" ht="12.75">
      <c r="A32" s="109"/>
      <c r="B32" s="109"/>
      <c r="C32" s="109"/>
      <c r="D32" s="109"/>
      <c r="E32" s="109"/>
      <c r="F32" s="109"/>
      <c r="J32" s="109"/>
    </row>
    <row r="33" spans="1:10" s="110" customFormat="1" ht="12.75">
      <c r="A33" s="109"/>
      <c r="B33" s="109"/>
      <c r="C33" s="109"/>
      <c r="D33" s="109"/>
      <c r="E33" s="109"/>
      <c r="F33" s="109"/>
      <c r="J33" s="109"/>
    </row>
    <row r="34" spans="1:10" s="110" customFormat="1" ht="12.75">
      <c r="A34" s="109"/>
      <c r="B34" s="109"/>
      <c r="C34" s="109"/>
      <c r="D34" s="109"/>
      <c r="E34" s="109"/>
      <c r="F34" s="109"/>
      <c r="J34" s="109"/>
    </row>
    <row r="35" spans="1:10" s="110" customFormat="1" ht="12.75">
      <c r="A35" s="109"/>
      <c r="B35" s="109"/>
      <c r="C35" s="109"/>
      <c r="D35" s="109"/>
      <c r="E35" s="109"/>
      <c r="F35" s="109"/>
      <c r="J35" s="109"/>
    </row>
  </sheetData>
  <sheetProtection/>
  <mergeCells count="27">
    <mergeCell ref="A6:B7"/>
    <mergeCell ref="C6:I6"/>
    <mergeCell ref="C7:C8"/>
    <mergeCell ref="F7:F8"/>
    <mergeCell ref="G7:I7"/>
    <mergeCell ref="D7:D8"/>
    <mergeCell ref="E7:E8"/>
    <mergeCell ref="A1:I1"/>
    <mergeCell ref="A2:I2"/>
    <mergeCell ref="A4:I4"/>
    <mergeCell ref="F5:I5"/>
    <mergeCell ref="D28:I28"/>
    <mergeCell ref="D27:I27"/>
    <mergeCell ref="A22:I22"/>
    <mergeCell ref="A23:I23"/>
    <mergeCell ref="A24:B24"/>
    <mergeCell ref="D24:I24"/>
    <mergeCell ref="A20:B20"/>
    <mergeCell ref="A21:I21"/>
    <mergeCell ref="A29:B29"/>
    <mergeCell ref="D29:I29"/>
    <mergeCell ref="A25:B25"/>
    <mergeCell ref="D25:I25"/>
    <mergeCell ref="A26:B26"/>
    <mergeCell ref="D26:I26"/>
    <mergeCell ref="A27:B27"/>
    <mergeCell ref="A28:B2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PageLayoutView="0" workbookViewId="0" topLeftCell="A11">
      <selection activeCell="M24" sqref="M24"/>
    </sheetView>
  </sheetViews>
  <sheetFormatPr defaultColWidth="9.140625" defaultRowHeight="15"/>
  <cols>
    <col min="1" max="1" width="11.140625" style="13" customWidth="1"/>
    <col min="2" max="2" width="11.8515625" style="13" customWidth="1"/>
    <col min="3" max="3" width="12.140625" style="1" customWidth="1"/>
    <col min="4" max="4" width="18.00390625" style="1" customWidth="1"/>
    <col min="5" max="5" width="14.28125" style="1" customWidth="1"/>
    <col min="6" max="6" width="13.421875" style="1" customWidth="1"/>
    <col min="7" max="7" width="14.8515625" style="14" customWidth="1"/>
    <col min="8" max="9" width="13.8515625" style="1" customWidth="1"/>
    <col min="10" max="10" width="14.7109375" style="1" customWidth="1"/>
    <col min="11" max="11" width="14.28125" style="1" customWidth="1"/>
    <col min="12" max="12" width="14.421875" style="1" customWidth="1"/>
    <col min="13" max="13" width="18.57421875" style="1" customWidth="1"/>
    <col min="14" max="16384" width="9.140625" style="1" customWidth="1"/>
  </cols>
  <sheetData>
    <row r="1" spans="1:13" ht="12.75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.75" customHeight="1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customHeight="1">
      <c r="A4" s="254" t="s">
        <v>128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s="5" customFormat="1" ht="12.75" customHeight="1" thickBot="1">
      <c r="A5" s="4"/>
      <c r="B5" s="4"/>
      <c r="C5" s="4"/>
      <c r="D5" s="4"/>
      <c r="E5" s="4"/>
      <c r="F5" s="4"/>
      <c r="G5" s="4"/>
      <c r="H5" s="4"/>
      <c r="I5" s="4"/>
      <c r="L5" s="255" t="s">
        <v>127</v>
      </c>
      <c r="M5" s="255"/>
    </row>
    <row r="6" spans="1:13" ht="12.75" customHeight="1" thickTop="1">
      <c r="A6" s="268" t="s">
        <v>2</v>
      </c>
      <c r="B6" s="269"/>
      <c r="C6" s="269"/>
      <c r="D6" s="270"/>
      <c r="E6" s="268" t="s">
        <v>3</v>
      </c>
      <c r="F6" s="269"/>
      <c r="G6" s="269"/>
      <c r="H6" s="269"/>
      <c r="I6" s="270"/>
      <c r="J6" s="277" t="s">
        <v>4</v>
      </c>
      <c r="K6" s="275"/>
      <c r="L6" s="276"/>
      <c r="M6" s="256" t="s">
        <v>5</v>
      </c>
    </row>
    <row r="7" spans="1:13" ht="21" customHeight="1">
      <c r="A7" s="271"/>
      <c r="B7" s="272"/>
      <c r="C7" s="272"/>
      <c r="D7" s="273"/>
      <c r="E7" s="258" t="s">
        <v>6</v>
      </c>
      <c r="F7" s="259"/>
      <c r="G7" s="259"/>
      <c r="H7" s="259" t="s">
        <v>7</v>
      </c>
      <c r="I7" s="260" t="s">
        <v>8</v>
      </c>
      <c r="J7" s="278" t="s">
        <v>9</v>
      </c>
      <c r="K7" s="259" t="s">
        <v>10</v>
      </c>
      <c r="L7" s="261" t="s">
        <v>8</v>
      </c>
      <c r="M7" s="257"/>
    </row>
    <row r="8" spans="1:13" ht="44.25" customHeight="1">
      <c r="A8" s="122" t="s">
        <v>11</v>
      </c>
      <c r="B8" s="123" t="s">
        <v>12</v>
      </c>
      <c r="C8" s="123" t="s">
        <v>13</v>
      </c>
      <c r="D8" s="193" t="s">
        <v>14</v>
      </c>
      <c r="E8" s="122" t="s">
        <v>15</v>
      </c>
      <c r="F8" s="123" t="s">
        <v>16</v>
      </c>
      <c r="G8" s="124" t="s">
        <v>17</v>
      </c>
      <c r="H8" s="259"/>
      <c r="I8" s="260"/>
      <c r="J8" s="278"/>
      <c r="K8" s="259"/>
      <c r="L8" s="261"/>
      <c r="M8" s="257"/>
    </row>
    <row r="9" spans="1:13" s="6" customFormat="1" ht="12.75" customHeight="1">
      <c r="A9" s="244" t="s">
        <v>18</v>
      </c>
      <c r="B9" s="246" t="s">
        <v>19</v>
      </c>
      <c r="C9" s="248" t="s">
        <v>20</v>
      </c>
      <c r="D9" s="9">
        <v>13</v>
      </c>
      <c r="E9" s="225">
        <v>1446</v>
      </c>
      <c r="F9" s="225">
        <v>0</v>
      </c>
      <c r="G9" s="125">
        <f>E9+F9</f>
        <v>1446</v>
      </c>
      <c r="H9" s="225">
        <v>1</v>
      </c>
      <c r="I9" s="201">
        <f>G9+H9</f>
        <v>1447</v>
      </c>
      <c r="J9" s="225">
        <v>629</v>
      </c>
      <c r="K9" s="225">
        <v>121</v>
      </c>
      <c r="L9" s="126">
        <f>J9+K9</f>
        <v>750</v>
      </c>
      <c r="M9" s="225">
        <v>144</v>
      </c>
    </row>
    <row r="10" spans="1:13" s="6" customFormat="1" ht="12.75" customHeight="1">
      <c r="A10" s="245"/>
      <c r="B10" s="247"/>
      <c r="C10" s="249"/>
      <c r="D10" s="10">
        <v>12</v>
      </c>
      <c r="E10" s="225">
        <v>86</v>
      </c>
      <c r="F10" s="225">
        <v>0</v>
      </c>
      <c r="G10" s="125">
        <f aca="true" t="shared" si="0" ref="G10:G21">E10+F10</f>
        <v>86</v>
      </c>
      <c r="H10" s="225">
        <v>0</v>
      </c>
      <c r="I10" s="201">
        <f aca="true" t="shared" si="1" ref="I10:I49">G10+H10</f>
        <v>86</v>
      </c>
      <c r="J10" s="225">
        <v>1</v>
      </c>
      <c r="K10" s="225">
        <v>1</v>
      </c>
      <c r="L10" s="128">
        <f aca="true" t="shared" si="2" ref="L10:L49">J10+K10</f>
        <v>2</v>
      </c>
      <c r="M10" s="225">
        <v>1</v>
      </c>
    </row>
    <row r="11" spans="1:13" s="6" customFormat="1" ht="12.75" customHeight="1">
      <c r="A11" s="245"/>
      <c r="B11" s="247"/>
      <c r="C11" s="250"/>
      <c r="D11" s="11">
        <v>11</v>
      </c>
      <c r="E11" s="225">
        <v>35</v>
      </c>
      <c r="F11" s="225">
        <v>0</v>
      </c>
      <c r="G11" s="125">
        <f t="shared" si="0"/>
        <v>35</v>
      </c>
      <c r="H11" s="225">
        <v>0</v>
      </c>
      <c r="I11" s="201">
        <f t="shared" si="1"/>
        <v>35</v>
      </c>
      <c r="J11" s="225">
        <v>2</v>
      </c>
      <c r="K11" s="225">
        <v>1</v>
      </c>
      <c r="L11" s="130">
        <f t="shared" si="2"/>
        <v>3</v>
      </c>
      <c r="M11" s="225">
        <v>0</v>
      </c>
    </row>
    <row r="12" spans="1:13" s="6" customFormat="1" ht="12.75" customHeight="1">
      <c r="A12" s="245"/>
      <c r="B12" s="247"/>
      <c r="C12" s="251" t="s">
        <v>21</v>
      </c>
      <c r="D12" s="9">
        <v>10</v>
      </c>
      <c r="E12" s="225">
        <v>36</v>
      </c>
      <c r="F12" s="225">
        <v>0</v>
      </c>
      <c r="G12" s="125">
        <f t="shared" si="0"/>
        <v>36</v>
      </c>
      <c r="H12" s="225">
        <v>0</v>
      </c>
      <c r="I12" s="201">
        <f t="shared" si="1"/>
        <v>36</v>
      </c>
      <c r="J12" s="225">
        <v>0</v>
      </c>
      <c r="K12" s="225">
        <v>0</v>
      </c>
      <c r="L12" s="126">
        <f t="shared" si="2"/>
        <v>0</v>
      </c>
      <c r="M12" s="225">
        <v>0</v>
      </c>
    </row>
    <row r="13" spans="1:13" s="6" customFormat="1" ht="12.75" customHeight="1">
      <c r="A13" s="245"/>
      <c r="B13" s="247"/>
      <c r="C13" s="249"/>
      <c r="D13" s="10">
        <v>9</v>
      </c>
      <c r="E13" s="225">
        <v>144</v>
      </c>
      <c r="F13" s="225">
        <v>0</v>
      </c>
      <c r="G13" s="125">
        <f t="shared" si="0"/>
        <v>144</v>
      </c>
      <c r="H13" s="225">
        <v>0</v>
      </c>
      <c r="I13" s="201">
        <f t="shared" si="1"/>
        <v>144</v>
      </c>
      <c r="J13" s="225">
        <v>1</v>
      </c>
      <c r="K13" s="225">
        <v>1</v>
      </c>
      <c r="L13" s="128">
        <f t="shared" si="2"/>
        <v>2</v>
      </c>
      <c r="M13" s="225">
        <v>1</v>
      </c>
    </row>
    <row r="14" spans="1:13" s="6" customFormat="1" ht="12.75" customHeight="1">
      <c r="A14" s="245"/>
      <c r="B14" s="247"/>
      <c r="C14" s="249"/>
      <c r="D14" s="10">
        <v>8</v>
      </c>
      <c r="E14" s="225">
        <v>194</v>
      </c>
      <c r="F14" s="225">
        <v>0</v>
      </c>
      <c r="G14" s="125">
        <f t="shared" si="0"/>
        <v>194</v>
      </c>
      <c r="H14" s="225">
        <v>0</v>
      </c>
      <c r="I14" s="201">
        <f t="shared" si="1"/>
        <v>194</v>
      </c>
      <c r="J14" s="225">
        <v>0</v>
      </c>
      <c r="K14" s="225">
        <v>3</v>
      </c>
      <c r="L14" s="128">
        <f t="shared" si="2"/>
        <v>3</v>
      </c>
      <c r="M14" s="225">
        <v>5</v>
      </c>
    </row>
    <row r="15" spans="1:13" s="6" customFormat="1" ht="12.75" customHeight="1">
      <c r="A15" s="245"/>
      <c r="B15" s="247"/>
      <c r="C15" s="249"/>
      <c r="D15" s="194">
        <v>7</v>
      </c>
      <c r="E15" s="225">
        <v>145</v>
      </c>
      <c r="F15" s="225">
        <v>0</v>
      </c>
      <c r="G15" s="125">
        <f t="shared" si="0"/>
        <v>145</v>
      </c>
      <c r="H15" s="225">
        <v>0</v>
      </c>
      <c r="I15" s="201">
        <f t="shared" si="1"/>
        <v>145</v>
      </c>
      <c r="J15" s="225">
        <v>1</v>
      </c>
      <c r="K15" s="225">
        <v>1</v>
      </c>
      <c r="L15" s="132">
        <f t="shared" si="2"/>
        <v>2</v>
      </c>
      <c r="M15" s="225">
        <v>1</v>
      </c>
    </row>
    <row r="16" spans="1:13" s="6" customFormat="1" ht="12.75" customHeight="1">
      <c r="A16" s="245"/>
      <c r="B16" s="247"/>
      <c r="C16" s="250"/>
      <c r="D16" s="11">
        <v>6</v>
      </c>
      <c r="E16" s="225">
        <v>218</v>
      </c>
      <c r="F16" s="225">
        <v>0</v>
      </c>
      <c r="G16" s="125">
        <f t="shared" si="0"/>
        <v>218</v>
      </c>
      <c r="H16" s="225">
        <v>0</v>
      </c>
      <c r="I16" s="201">
        <f t="shared" si="1"/>
        <v>218</v>
      </c>
      <c r="J16" s="225">
        <v>1</v>
      </c>
      <c r="K16" s="225">
        <v>1</v>
      </c>
      <c r="L16" s="130">
        <f t="shared" si="2"/>
        <v>2</v>
      </c>
      <c r="M16" s="225">
        <v>1</v>
      </c>
    </row>
    <row r="17" spans="1:13" s="6" customFormat="1" ht="12.75" customHeight="1">
      <c r="A17" s="245"/>
      <c r="B17" s="247"/>
      <c r="C17" s="251" t="s">
        <v>22</v>
      </c>
      <c r="D17" s="9">
        <v>5</v>
      </c>
      <c r="E17" s="225">
        <v>197</v>
      </c>
      <c r="F17" s="225">
        <v>0</v>
      </c>
      <c r="G17" s="125">
        <f t="shared" si="0"/>
        <v>197</v>
      </c>
      <c r="H17" s="225">
        <v>0</v>
      </c>
      <c r="I17" s="201">
        <f t="shared" si="1"/>
        <v>197</v>
      </c>
      <c r="J17" s="225">
        <v>0</v>
      </c>
      <c r="K17" s="225">
        <v>0</v>
      </c>
      <c r="L17" s="126">
        <f t="shared" si="2"/>
        <v>0</v>
      </c>
      <c r="M17" s="225">
        <v>0</v>
      </c>
    </row>
    <row r="18" spans="1:13" s="6" customFormat="1" ht="12.75" customHeight="1">
      <c r="A18" s="245"/>
      <c r="B18" s="247"/>
      <c r="C18" s="249"/>
      <c r="D18" s="10">
        <v>4</v>
      </c>
      <c r="E18" s="225">
        <v>62</v>
      </c>
      <c r="F18" s="225">
        <v>0</v>
      </c>
      <c r="G18" s="125">
        <f t="shared" si="0"/>
        <v>62</v>
      </c>
      <c r="H18" s="225">
        <v>0</v>
      </c>
      <c r="I18" s="201">
        <f t="shared" si="1"/>
        <v>62</v>
      </c>
      <c r="J18" s="225">
        <v>0</v>
      </c>
      <c r="K18" s="225">
        <v>0</v>
      </c>
      <c r="L18" s="128">
        <f t="shared" si="2"/>
        <v>0</v>
      </c>
      <c r="M18" s="225">
        <v>0</v>
      </c>
    </row>
    <row r="19" spans="1:13" s="6" customFormat="1" ht="12.75" customHeight="1">
      <c r="A19" s="245"/>
      <c r="B19" s="247"/>
      <c r="C19" s="249"/>
      <c r="D19" s="10">
        <v>3</v>
      </c>
      <c r="E19" s="225">
        <v>0</v>
      </c>
      <c r="F19" s="225">
        <v>51</v>
      </c>
      <c r="G19" s="125">
        <f t="shared" si="0"/>
        <v>51</v>
      </c>
      <c r="H19" s="225">
        <v>0</v>
      </c>
      <c r="I19" s="201">
        <f t="shared" si="1"/>
        <v>51</v>
      </c>
      <c r="J19" s="225">
        <v>0</v>
      </c>
      <c r="K19" s="225">
        <v>0</v>
      </c>
      <c r="L19" s="128">
        <f t="shared" si="2"/>
        <v>0</v>
      </c>
      <c r="M19" s="225">
        <v>0</v>
      </c>
    </row>
    <row r="20" spans="1:13" s="6" customFormat="1" ht="12.75" customHeight="1">
      <c r="A20" s="245"/>
      <c r="B20" s="247"/>
      <c r="C20" s="249"/>
      <c r="D20" s="10">
        <v>2</v>
      </c>
      <c r="E20" s="225">
        <v>0</v>
      </c>
      <c r="F20" s="225">
        <v>42</v>
      </c>
      <c r="G20" s="125">
        <f t="shared" si="0"/>
        <v>42</v>
      </c>
      <c r="H20" s="225">
        <v>0</v>
      </c>
      <c r="I20" s="201">
        <f t="shared" si="1"/>
        <v>42</v>
      </c>
      <c r="J20" s="225">
        <v>0</v>
      </c>
      <c r="K20" s="225">
        <v>0</v>
      </c>
      <c r="L20" s="132">
        <f t="shared" si="2"/>
        <v>0</v>
      </c>
      <c r="M20" s="225">
        <v>0</v>
      </c>
    </row>
    <row r="21" spans="1:13" s="6" customFormat="1" ht="12.75" customHeight="1">
      <c r="A21" s="245"/>
      <c r="B21" s="247"/>
      <c r="C21" s="249"/>
      <c r="D21" s="194">
        <v>1</v>
      </c>
      <c r="E21" s="225">
        <v>0</v>
      </c>
      <c r="F21" s="225">
        <v>81</v>
      </c>
      <c r="G21" s="125">
        <f t="shared" si="0"/>
        <v>81</v>
      </c>
      <c r="H21" s="225">
        <v>111</v>
      </c>
      <c r="I21" s="201">
        <f t="shared" si="1"/>
        <v>192</v>
      </c>
      <c r="J21" s="225">
        <v>0</v>
      </c>
      <c r="K21" s="225">
        <v>0</v>
      </c>
      <c r="L21" s="134">
        <f t="shared" si="2"/>
        <v>0</v>
      </c>
      <c r="M21" s="225">
        <v>0</v>
      </c>
    </row>
    <row r="22" spans="1:13" s="8" customFormat="1" ht="12.75" customHeight="1">
      <c r="A22" s="7"/>
      <c r="B22" s="135"/>
      <c r="C22" s="136"/>
      <c r="D22" s="137" t="s">
        <v>23</v>
      </c>
      <c r="E22" s="138">
        <f>SUM(E9:E21)</f>
        <v>2563</v>
      </c>
      <c r="F22" s="138">
        <f aca="true" t="shared" si="3" ref="F22:M22">SUM(F9:F21)</f>
        <v>174</v>
      </c>
      <c r="G22" s="138">
        <f t="shared" si="3"/>
        <v>2737</v>
      </c>
      <c r="H22" s="138">
        <f t="shared" si="3"/>
        <v>112</v>
      </c>
      <c r="I22" s="138">
        <f t="shared" si="3"/>
        <v>2849</v>
      </c>
      <c r="J22" s="138">
        <f t="shared" si="3"/>
        <v>635</v>
      </c>
      <c r="K22" s="138">
        <f t="shared" si="3"/>
        <v>129</v>
      </c>
      <c r="L22" s="138">
        <f t="shared" si="3"/>
        <v>764</v>
      </c>
      <c r="M22" s="138">
        <f t="shared" si="3"/>
        <v>153</v>
      </c>
    </row>
    <row r="23" spans="1:13" s="6" customFormat="1" ht="12.75" customHeight="1">
      <c r="A23" s="244" t="s">
        <v>24</v>
      </c>
      <c r="B23" s="246" t="s">
        <v>25</v>
      </c>
      <c r="C23" s="248" t="s">
        <v>20</v>
      </c>
      <c r="D23" s="9">
        <v>13</v>
      </c>
      <c r="E23" s="225">
        <v>2083</v>
      </c>
      <c r="F23" s="225">
        <v>0</v>
      </c>
      <c r="G23" s="139">
        <f aca="true" t="shared" si="4" ref="G23:G34">E23+F23</f>
        <v>2083</v>
      </c>
      <c r="H23" s="225">
        <v>2</v>
      </c>
      <c r="I23" s="201">
        <f t="shared" si="1"/>
        <v>2085</v>
      </c>
      <c r="J23" s="225">
        <v>563</v>
      </c>
      <c r="K23" s="225">
        <v>111</v>
      </c>
      <c r="L23" s="140">
        <f t="shared" si="2"/>
        <v>674</v>
      </c>
      <c r="M23" s="225">
        <v>161</v>
      </c>
    </row>
    <row r="24" spans="1:13" s="6" customFormat="1" ht="12.75" customHeight="1">
      <c r="A24" s="245"/>
      <c r="B24" s="247"/>
      <c r="C24" s="249"/>
      <c r="D24" s="10">
        <v>12</v>
      </c>
      <c r="E24" s="225">
        <v>127</v>
      </c>
      <c r="F24" s="225">
        <v>0</v>
      </c>
      <c r="G24" s="141">
        <f t="shared" si="4"/>
        <v>127</v>
      </c>
      <c r="H24" s="225">
        <v>0</v>
      </c>
      <c r="I24" s="201">
        <f t="shared" si="1"/>
        <v>127</v>
      </c>
      <c r="J24" s="225">
        <v>1</v>
      </c>
      <c r="K24" s="225">
        <v>3</v>
      </c>
      <c r="L24" s="142">
        <f t="shared" si="2"/>
        <v>4</v>
      </c>
      <c r="M24" s="225">
        <v>1</v>
      </c>
    </row>
    <row r="25" spans="1:13" s="6" customFormat="1" ht="12.75" customHeight="1">
      <c r="A25" s="245"/>
      <c r="B25" s="247"/>
      <c r="C25" s="250"/>
      <c r="D25" s="11">
        <v>11</v>
      </c>
      <c r="E25" s="225">
        <v>64</v>
      </c>
      <c r="F25" s="225">
        <v>0</v>
      </c>
      <c r="G25" s="133">
        <f t="shared" si="4"/>
        <v>64</v>
      </c>
      <c r="H25" s="225">
        <v>0</v>
      </c>
      <c r="I25" s="201">
        <f t="shared" si="1"/>
        <v>64</v>
      </c>
      <c r="J25" s="225">
        <v>2</v>
      </c>
      <c r="K25" s="225">
        <v>0</v>
      </c>
      <c r="L25" s="134">
        <f t="shared" si="2"/>
        <v>2</v>
      </c>
      <c r="M25" s="225">
        <v>0</v>
      </c>
    </row>
    <row r="26" spans="1:13" s="6" customFormat="1" ht="12.75" customHeight="1">
      <c r="A26" s="245"/>
      <c r="B26" s="247"/>
      <c r="C26" s="251" t="s">
        <v>21</v>
      </c>
      <c r="D26" s="9">
        <v>10</v>
      </c>
      <c r="E26" s="225">
        <v>61</v>
      </c>
      <c r="F26" s="225">
        <v>0</v>
      </c>
      <c r="G26" s="139">
        <f t="shared" si="4"/>
        <v>61</v>
      </c>
      <c r="H26" s="225">
        <v>0</v>
      </c>
      <c r="I26" s="201">
        <f t="shared" si="1"/>
        <v>61</v>
      </c>
      <c r="J26" s="225">
        <v>4</v>
      </c>
      <c r="K26" s="225">
        <v>2</v>
      </c>
      <c r="L26" s="140">
        <f t="shared" si="2"/>
        <v>6</v>
      </c>
      <c r="M26" s="225">
        <v>0</v>
      </c>
    </row>
    <row r="27" spans="1:13" s="6" customFormat="1" ht="12.75" customHeight="1">
      <c r="A27" s="245"/>
      <c r="B27" s="247"/>
      <c r="C27" s="249"/>
      <c r="D27" s="10">
        <v>9</v>
      </c>
      <c r="E27" s="225">
        <v>202</v>
      </c>
      <c r="F27" s="225">
        <v>0</v>
      </c>
      <c r="G27" s="141">
        <f t="shared" si="4"/>
        <v>202</v>
      </c>
      <c r="H27" s="225">
        <v>0</v>
      </c>
      <c r="I27" s="201">
        <f t="shared" si="1"/>
        <v>202</v>
      </c>
      <c r="J27" s="225">
        <v>1</v>
      </c>
      <c r="K27" s="225">
        <v>0</v>
      </c>
      <c r="L27" s="142">
        <f t="shared" si="2"/>
        <v>1</v>
      </c>
      <c r="M27" s="225">
        <v>0</v>
      </c>
    </row>
    <row r="28" spans="1:13" s="6" customFormat="1" ht="12.75" customHeight="1">
      <c r="A28" s="245"/>
      <c r="B28" s="247"/>
      <c r="C28" s="249"/>
      <c r="D28" s="10">
        <v>8</v>
      </c>
      <c r="E28" s="225">
        <v>249</v>
      </c>
      <c r="F28" s="225">
        <v>0</v>
      </c>
      <c r="G28" s="141">
        <f t="shared" si="4"/>
        <v>249</v>
      </c>
      <c r="H28" s="225">
        <v>0</v>
      </c>
      <c r="I28" s="201">
        <f t="shared" si="1"/>
        <v>249</v>
      </c>
      <c r="J28" s="225">
        <v>3</v>
      </c>
      <c r="K28" s="225">
        <v>0</v>
      </c>
      <c r="L28" s="142">
        <f t="shared" si="2"/>
        <v>3</v>
      </c>
      <c r="M28" s="225">
        <v>0</v>
      </c>
    </row>
    <row r="29" spans="1:13" s="6" customFormat="1" ht="12.75" customHeight="1">
      <c r="A29" s="245"/>
      <c r="B29" s="247"/>
      <c r="C29" s="249"/>
      <c r="D29" s="10">
        <v>7</v>
      </c>
      <c r="E29" s="225">
        <v>198</v>
      </c>
      <c r="F29" s="225">
        <v>0</v>
      </c>
      <c r="G29" s="141">
        <f t="shared" si="4"/>
        <v>198</v>
      </c>
      <c r="H29" s="225">
        <v>0</v>
      </c>
      <c r="I29" s="201">
        <f t="shared" si="1"/>
        <v>198</v>
      </c>
      <c r="J29" s="225">
        <v>1</v>
      </c>
      <c r="K29" s="225">
        <v>0</v>
      </c>
      <c r="L29" s="142">
        <f t="shared" si="2"/>
        <v>1</v>
      </c>
      <c r="M29" s="225">
        <v>0</v>
      </c>
    </row>
    <row r="30" spans="1:13" s="6" customFormat="1" ht="12.75" customHeight="1">
      <c r="A30" s="245"/>
      <c r="B30" s="247"/>
      <c r="C30" s="250"/>
      <c r="D30" s="11">
        <v>6</v>
      </c>
      <c r="E30" s="225">
        <v>292</v>
      </c>
      <c r="F30" s="225">
        <v>0</v>
      </c>
      <c r="G30" s="133">
        <f t="shared" si="4"/>
        <v>292</v>
      </c>
      <c r="H30" s="225">
        <v>0</v>
      </c>
      <c r="I30" s="201">
        <f t="shared" si="1"/>
        <v>292</v>
      </c>
      <c r="J30" s="225">
        <v>0</v>
      </c>
      <c r="K30" s="225">
        <v>0</v>
      </c>
      <c r="L30" s="134">
        <f t="shared" si="2"/>
        <v>0</v>
      </c>
      <c r="M30" s="225">
        <v>0</v>
      </c>
    </row>
    <row r="31" spans="1:13" s="6" customFormat="1" ht="12.75" customHeight="1">
      <c r="A31" s="245"/>
      <c r="B31" s="247"/>
      <c r="C31" s="251" t="s">
        <v>22</v>
      </c>
      <c r="D31" s="9">
        <v>5</v>
      </c>
      <c r="E31" s="225">
        <v>290</v>
      </c>
      <c r="F31" s="225">
        <v>0</v>
      </c>
      <c r="G31" s="139">
        <f t="shared" si="4"/>
        <v>290</v>
      </c>
      <c r="H31" s="225">
        <v>1</v>
      </c>
      <c r="I31" s="201">
        <f t="shared" si="1"/>
        <v>291</v>
      </c>
      <c r="J31" s="225">
        <v>1</v>
      </c>
      <c r="K31" s="225">
        <v>1</v>
      </c>
      <c r="L31" s="140">
        <f t="shared" si="2"/>
        <v>2</v>
      </c>
      <c r="M31" s="225">
        <v>3</v>
      </c>
    </row>
    <row r="32" spans="1:13" s="6" customFormat="1" ht="12.75" customHeight="1">
      <c r="A32" s="245"/>
      <c r="B32" s="247"/>
      <c r="C32" s="249"/>
      <c r="D32" s="10">
        <v>4</v>
      </c>
      <c r="E32" s="225">
        <v>149</v>
      </c>
      <c r="F32" s="225">
        <v>0</v>
      </c>
      <c r="G32" s="141">
        <f t="shared" si="4"/>
        <v>149</v>
      </c>
      <c r="H32" s="225">
        <v>0</v>
      </c>
      <c r="I32" s="201">
        <f t="shared" si="1"/>
        <v>149</v>
      </c>
      <c r="J32" s="225">
        <v>3</v>
      </c>
      <c r="K32" s="225">
        <v>1</v>
      </c>
      <c r="L32" s="142">
        <f t="shared" si="2"/>
        <v>4</v>
      </c>
      <c r="M32" s="225">
        <v>1</v>
      </c>
    </row>
    <row r="33" spans="1:13" s="6" customFormat="1" ht="12.75" customHeight="1">
      <c r="A33" s="245"/>
      <c r="B33" s="247"/>
      <c r="C33" s="249"/>
      <c r="D33" s="10">
        <v>3</v>
      </c>
      <c r="E33" s="225">
        <v>0</v>
      </c>
      <c r="F33" s="225">
        <v>38</v>
      </c>
      <c r="G33" s="141">
        <f t="shared" si="4"/>
        <v>38</v>
      </c>
      <c r="H33" s="225">
        <v>0</v>
      </c>
      <c r="I33" s="201">
        <f t="shared" si="1"/>
        <v>38</v>
      </c>
      <c r="J33" s="225">
        <v>0</v>
      </c>
      <c r="K33" s="225">
        <v>0</v>
      </c>
      <c r="L33" s="142">
        <f t="shared" si="2"/>
        <v>0</v>
      </c>
      <c r="M33" s="225">
        <v>0</v>
      </c>
    </row>
    <row r="34" spans="1:13" s="6" customFormat="1" ht="12.75" customHeight="1">
      <c r="A34" s="245"/>
      <c r="B34" s="247"/>
      <c r="C34" s="249"/>
      <c r="D34" s="10">
        <v>2</v>
      </c>
      <c r="E34" s="225">
        <v>0</v>
      </c>
      <c r="F34" s="225">
        <v>36</v>
      </c>
      <c r="G34" s="143">
        <f t="shared" si="4"/>
        <v>36</v>
      </c>
      <c r="H34" s="225">
        <v>0</v>
      </c>
      <c r="I34" s="201">
        <f t="shared" si="1"/>
        <v>36</v>
      </c>
      <c r="J34" s="225">
        <v>0</v>
      </c>
      <c r="K34" s="225">
        <v>1</v>
      </c>
      <c r="L34" s="144">
        <f t="shared" si="2"/>
        <v>1</v>
      </c>
      <c r="M34" s="225">
        <v>1</v>
      </c>
    </row>
    <row r="35" spans="1:13" s="6" customFormat="1" ht="12.75" customHeight="1">
      <c r="A35" s="245"/>
      <c r="B35" s="247"/>
      <c r="C35" s="252"/>
      <c r="D35" s="11">
        <v>1</v>
      </c>
      <c r="E35" s="225">
        <v>0</v>
      </c>
      <c r="F35" s="225">
        <v>91</v>
      </c>
      <c r="G35" s="133">
        <f aca="true" t="shared" si="5" ref="G35:G49">E35+F35</f>
        <v>91</v>
      </c>
      <c r="H35" s="225">
        <v>167</v>
      </c>
      <c r="I35" s="201">
        <f t="shared" si="1"/>
        <v>258</v>
      </c>
      <c r="J35" s="225">
        <v>1</v>
      </c>
      <c r="K35" s="225">
        <v>0</v>
      </c>
      <c r="L35" s="134">
        <f t="shared" si="2"/>
        <v>1</v>
      </c>
      <c r="M35" s="225">
        <v>0</v>
      </c>
    </row>
    <row r="36" spans="1:13" s="8" customFormat="1" ht="12.75" customHeight="1">
      <c r="A36" s="7"/>
      <c r="B36" s="135"/>
      <c r="C36" s="136"/>
      <c r="D36" s="137" t="s">
        <v>23</v>
      </c>
      <c r="E36" s="138">
        <f>SUM(E23:E35)</f>
        <v>3715</v>
      </c>
      <c r="F36" s="138">
        <f aca="true" t="shared" si="6" ref="F36:M36">SUM(F23:F35)</f>
        <v>165</v>
      </c>
      <c r="G36" s="138">
        <f t="shared" si="6"/>
        <v>3880</v>
      </c>
      <c r="H36" s="138">
        <f t="shared" si="6"/>
        <v>170</v>
      </c>
      <c r="I36" s="138">
        <f t="shared" si="6"/>
        <v>4050</v>
      </c>
      <c r="J36" s="138">
        <f t="shared" si="6"/>
        <v>580</v>
      </c>
      <c r="K36" s="138">
        <f t="shared" si="6"/>
        <v>119</v>
      </c>
      <c r="L36" s="138">
        <f t="shared" si="6"/>
        <v>699</v>
      </c>
      <c r="M36" s="138">
        <f t="shared" si="6"/>
        <v>167</v>
      </c>
    </row>
    <row r="37" spans="1:13" s="6" customFormat="1" ht="12.75" customHeight="1">
      <c r="A37" s="244" t="s">
        <v>26</v>
      </c>
      <c r="B37" s="246" t="s">
        <v>27</v>
      </c>
      <c r="C37" s="248" t="s">
        <v>20</v>
      </c>
      <c r="D37" s="9">
        <v>13</v>
      </c>
      <c r="E37" s="225">
        <v>19</v>
      </c>
      <c r="F37" s="225">
        <v>0</v>
      </c>
      <c r="G37" s="125">
        <f t="shared" si="5"/>
        <v>19</v>
      </c>
      <c r="H37" s="225">
        <v>0</v>
      </c>
      <c r="I37" s="201">
        <f t="shared" si="1"/>
        <v>19</v>
      </c>
      <c r="J37" s="225">
        <v>2</v>
      </c>
      <c r="K37" s="225">
        <v>0</v>
      </c>
      <c r="L37" s="126">
        <f t="shared" si="2"/>
        <v>2</v>
      </c>
      <c r="M37" s="225">
        <v>0</v>
      </c>
    </row>
    <row r="38" spans="1:13" s="6" customFormat="1" ht="12.75" customHeight="1">
      <c r="A38" s="245"/>
      <c r="B38" s="247"/>
      <c r="C38" s="249"/>
      <c r="D38" s="10">
        <v>12</v>
      </c>
      <c r="E38" s="225">
        <v>1</v>
      </c>
      <c r="F38" s="225">
        <v>0</v>
      </c>
      <c r="G38" s="127">
        <f t="shared" si="5"/>
        <v>1</v>
      </c>
      <c r="H38" s="225">
        <v>0</v>
      </c>
      <c r="I38" s="201">
        <f t="shared" si="1"/>
        <v>1</v>
      </c>
      <c r="J38" s="225">
        <v>0</v>
      </c>
      <c r="K38" s="225">
        <v>0</v>
      </c>
      <c r="L38" s="128">
        <f t="shared" si="2"/>
        <v>0</v>
      </c>
      <c r="M38" s="225">
        <v>0</v>
      </c>
    </row>
    <row r="39" spans="1:13" s="6" customFormat="1" ht="12.75" customHeight="1">
      <c r="A39" s="245"/>
      <c r="B39" s="247"/>
      <c r="C39" s="250"/>
      <c r="D39" s="11">
        <v>11</v>
      </c>
      <c r="E39" s="225">
        <v>0</v>
      </c>
      <c r="F39" s="225">
        <v>0</v>
      </c>
      <c r="G39" s="129">
        <f t="shared" si="5"/>
        <v>0</v>
      </c>
      <c r="H39" s="225">
        <v>0</v>
      </c>
      <c r="I39" s="201">
        <f t="shared" si="1"/>
        <v>0</v>
      </c>
      <c r="J39" s="225">
        <v>0</v>
      </c>
      <c r="K39" s="225">
        <v>0</v>
      </c>
      <c r="L39" s="130">
        <f t="shared" si="2"/>
        <v>0</v>
      </c>
      <c r="M39" s="225">
        <v>0</v>
      </c>
    </row>
    <row r="40" spans="1:13" s="6" customFormat="1" ht="12.75" customHeight="1">
      <c r="A40" s="245"/>
      <c r="B40" s="247"/>
      <c r="C40" s="251" t="s">
        <v>21</v>
      </c>
      <c r="D40" s="9">
        <v>10</v>
      </c>
      <c r="E40" s="225">
        <v>0</v>
      </c>
      <c r="F40" s="225">
        <v>0</v>
      </c>
      <c r="G40" s="125">
        <f t="shared" si="5"/>
        <v>0</v>
      </c>
      <c r="H40" s="225">
        <v>0</v>
      </c>
      <c r="I40" s="201">
        <f t="shared" si="1"/>
        <v>0</v>
      </c>
      <c r="J40" s="225">
        <v>0</v>
      </c>
      <c r="K40" s="225">
        <v>0</v>
      </c>
      <c r="L40" s="126">
        <f t="shared" si="2"/>
        <v>0</v>
      </c>
      <c r="M40" s="225">
        <v>0</v>
      </c>
    </row>
    <row r="41" spans="1:13" s="6" customFormat="1" ht="12.75" customHeight="1">
      <c r="A41" s="245"/>
      <c r="B41" s="247"/>
      <c r="C41" s="249"/>
      <c r="D41" s="10">
        <v>9</v>
      </c>
      <c r="E41" s="225">
        <v>0</v>
      </c>
      <c r="F41" s="225">
        <v>0</v>
      </c>
      <c r="G41" s="127">
        <f t="shared" si="5"/>
        <v>0</v>
      </c>
      <c r="H41" s="225">
        <v>0</v>
      </c>
      <c r="I41" s="201">
        <f t="shared" si="1"/>
        <v>0</v>
      </c>
      <c r="J41" s="225">
        <v>0</v>
      </c>
      <c r="K41" s="225">
        <v>0</v>
      </c>
      <c r="L41" s="128">
        <f t="shared" si="2"/>
        <v>0</v>
      </c>
      <c r="M41" s="225">
        <v>0</v>
      </c>
    </row>
    <row r="42" spans="1:13" s="6" customFormat="1" ht="12.75" customHeight="1">
      <c r="A42" s="245"/>
      <c r="B42" s="247"/>
      <c r="C42" s="249"/>
      <c r="D42" s="10">
        <v>8</v>
      </c>
      <c r="E42" s="225">
        <v>0</v>
      </c>
      <c r="F42" s="225">
        <v>0</v>
      </c>
      <c r="G42" s="127">
        <f t="shared" si="5"/>
        <v>0</v>
      </c>
      <c r="H42" s="225">
        <v>0</v>
      </c>
      <c r="I42" s="201">
        <f t="shared" si="1"/>
        <v>0</v>
      </c>
      <c r="J42" s="225">
        <v>0</v>
      </c>
      <c r="K42" s="225">
        <v>0</v>
      </c>
      <c r="L42" s="128">
        <f t="shared" si="2"/>
        <v>0</v>
      </c>
      <c r="M42" s="225">
        <v>0</v>
      </c>
    </row>
    <row r="43" spans="1:13" s="6" customFormat="1" ht="12.75" customHeight="1">
      <c r="A43" s="245"/>
      <c r="B43" s="247"/>
      <c r="C43" s="249"/>
      <c r="D43" s="10">
        <v>7</v>
      </c>
      <c r="E43" s="225">
        <v>0</v>
      </c>
      <c r="F43" s="225">
        <v>0</v>
      </c>
      <c r="G43" s="127">
        <f t="shared" si="5"/>
        <v>0</v>
      </c>
      <c r="H43" s="225">
        <v>0</v>
      </c>
      <c r="I43" s="201">
        <f t="shared" si="1"/>
        <v>0</v>
      </c>
      <c r="J43" s="225">
        <v>0</v>
      </c>
      <c r="K43" s="225">
        <v>0</v>
      </c>
      <c r="L43" s="128">
        <f t="shared" si="2"/>
        <v>0</v>
      </c>
      <c r="M43" s="225">
        <v>0</v>
      </c>
    </row>
    <row r="44" spans="1:13" s="6" customFormat="1" ht="12.75" customHeight="1">
      <c r="A44" s="245"/>
      <c r="B44" s="247"/>
      <c r="C44" s="250"/>
      <c r="D44" s="11">
        <v>6</v>
      </c>
      <c r="E44" s="225">
        <v>0</v>
      </c>
      <c r="F44" s="225">
        <v>0</v>
      </c>
      <c r="G44" s="129">
        <f t="shared" si="5"/>
        <v>0</v>
      </c>
      <c r="H44" s="225">
        <v>0</v>
      </c>
      <c r="I44" s="201">
        <f t="shared" si="1"/>
        <v>0</v>
      </c>
      <c r="J44" s="225">
        <v>0</v>
      </c>
      <c r="K44" s="225">
        <v>0</v>
      </c>
      <c r="L44" s="130">
        <f t="shared" si="2"/>
        <v>0</v>
      </c>
      <c r="M44" s="225">
        <v>0</v>
      </c>
    </row>
    <row r="45" spans="1:13" s="6" customFormat="1" ht="12.75" customHeight="1">
      <c r="A45" s="245"/>
      <c r="B45" s="247"/>
      <c r="C45" s="251" t="s">
        <v>22</v>
      </c>
      <c r="D45" s="9">
        <v>5</v>
      </c>
      <c r="E45" s="225">
        <v>0</v>
      </c>
      <c r="F45" s="225">
        <v>0</v>
      </c>
      <c r="G45" s="125">
        <f t="shared" si="5"/>
        <v>0</v>
      </c>
      <c r="H45" s="225">
        <v>0</v>
      </c>
      <c r="I45" s="201">
        <f t="shared" si="1"/>
        <v>0</v>
      </c>
      <c r="J45" s="225">
        <v>0</v>
      </c>
      <c r="K45" s="225">
        <v>0</v>
      </c>
      <c r="L45" s="126">
        <f t="shared" si="2"/>
        <v>0</v>
      </c>
      <c r="M45" s="225">
        <v>0</v>
      </c>
    </row>
    <row r="46" spans="1:13" s="6" customFormat="1" ht="12.75" customHeight="1">
      <c r="A46" s="245"/>
      <c r="B46" s="247"/>
      <c r="C46" s="249"/>
      <c r="D46" s="10">
        <v>4</v>
      </c>
      <c r="E46" s="225">
        <v>0</v>
      </c>
      <c r="F46" s="225">
        <v>0</v>
      </c>
      <c r="G46" s="127">
        <f t="shared" si="5"/>
        <v>0</v>
      </c>
      <c r="H46" s="225">
        <v>0</v>
      </c>
      <c r="I46" s="201">
        <f t="shared" si="1"/>
        <v>0</v>
      </c>
      <c r="J46" s="225">
        <v>0</v>
      </c>
      <c r="K46" s="225">
        <v>0</v>
      </c>
      <c r="L46" s="128">
        <f t="shared" si="2"/>
        <v>0</v>
      </c>
      <c r="M46" s="225">
        <v>0</v>
      </c>
    </row>
    <row r="47" spans="1:13" s="6" customFormat="1" ht="12.75" customHeight="1">
      <c r="A47" s="245"/>
      <c r="B47" s="247"/>
      <c r="C47" s="249"/>
      <c r="D47" s="10">
        <v>3</v>
      </c>
      <c r="E47" s="225">
        <v>0</v>
      </c>
      <c r="F47" s="225">
        <v>0</v>
      </c>
      <c r="G47" s="127">
        <f t="shared" si="5"/>
        <v>0</v>
      </c>
      <c r="H47" s="225">
        <v>0</v>
      </c>
      <c r="I47" s="201">
        <f t="shared" si="1"/>
        <v>0</v>
      </c>
      <c r="J47" s="225">
        <v>0</v>
      </c>
      <c r="K47" s="225">
        <v>0</v>
      </c>
      <c r="L47" s="128">
        <f t="shared" si="2"/>
        <v>0</v>
      </c>
      <c r="M47" s="225">
        <v>0</v>
      </c>
    </row>
    <row r="48" spans="1:13" s="6" customFormat="1" ht="12.75" customHeight="1">
      <c r="A48" s="245"/>
      <c r="B48" s="247"/>
      <c r="C48" s="249"/>
      <c r="D48" s="10">
        <v>2</v>
      </c>
      <c r="E48" s="225">
        <v>0</v>
      </c>
      <c r="F48" s="225">
        <v>0</v>
      </c>
      <c r="G48" s="131">
        <f t="shared" si="5"/>
        <v>0</v>
      </c>
      <c r="H48" s="225">
        <v>0</v>
      </c>
      <c r="I48" s="201">
        <f t="shared" si="1"/>
        <v>0</v>
      </c>
      <c r="J48" s="225">
        <v>0</v>
      </c>
      <c r="K48" s="225">
        <v>0</v>
      </c>
      <c r="L48" s="132">
        <f t="shared" si="2"/>
        <v>0</v>
      </c>
      <c r="M48" s="225">
        <v>0</v>
      </c>
    </row>
    <row r="49" spans="1:13" s="6" customFormat="1" ht="12.75" customHeight="1">
      <c r="A49" s="245"/>
      <c r="B49" s="247"/>
      <c r="C49" s="252"/>
      <c r="D49" s="11">
        <v>1</v>
      </c>
      <c r="E49" s="225">
        <v>0</v>
      </c>
      <c r="F49" s="225">
        <v>0</v>
      </c>
      <c r="G49" s="133">
        <f t="shared" si="5"/>
        <v>0</v>
      </c>
      <c r="H49" s="225">
        <v>8</v>
      </c>
      <c r="I49" s="201">
        <f t="shared" si="1"/>
        <v>8</v>
      </c>
      <c r="J49" s="225">
        <v>0</v>
      </c>
      <c r="K49" s="225">
        <v>0</v>
      </c>
      <c r="L49" s="134">
        <f t="shared" si="2"/>
        <v>0</v>
      </c>
      <c r="M49" s="225">
        <v>0</v>
      </c>
    </row>
    <row r="50" spans="1:13" s="8" customFormat="1" ht="12.75" customHeight="1">
      <c r="A50" s="145"/>
      <c r="B50" s="135"/>
      <c r="C50" s="136"/>
      <c r="D50" s="146" t="s">
        <v>23</v>
      </c>
      <c r="E50" s="147">
        <f aca="true" t="shared" si="7" ref="E50:M50">SUM(E37:E49)</f>
        <v>20</v>
      </c>
      <c r="F50" s="147">
        <f t="shared" si="7"/>
        <v>0</v>
      </c>
      <c r="G50" s="147">
        <f t="shared" si="7"/>
        <v>20</v>
      </c>
      <c r="H50" s="147">
        <f t="shared" si="7"/>
        <v>8</v>
      </c>
      <c r="I50" s="147">
        <f t="shared" si="7"/>
        <v>28</v>
      </c>
      <c r="J50" s="147">
        <f t="shared" si="7"/>
        <v>2</v>
      </c>
      <c r="K50" s="147">
        <f t="shared" si="7"/>
        <v>0</v>
      </c>
      <c r="L50" s="147">
        <f t="shared" si="7"/>
        <v>2</v>
      </c>
      <c r="M50" s="147">
        <f t="shared" si="7"/>
        <v>0</v>
      </c>
    </row>
    <row r="51" spans="1:13" s="8" customFormat="1" ht="12.75" customHeight="1" thickBot="1">
      <c r="A51" s="148"/>
      <c r="B51" s="242" t="s">
        <v>28</v>
      </c>
      <c r="C51" s="242"/>
      <c r="D51" s="243"/>
      <c r="E51" s="149">
        <f>E22+E36+E50</f>
        <v>6298</v>
      </c>
      <c r="F51" s="149">
        <f aca="true" t="shared" si="8" ref="F51:M51">F22+F36+F50</f>
        <v>339</v>
      </c>
      <c r="G51" s="149">
        <f t="shared" si="8"/>
        <v>6637</v>
      </c>
      <c r="H51" s="149">
        <f t="shared" si="8"/>
        <v>290</v>
      </c>
      <c r="I51" s="149">
        <f t="shared" si="8"/>
        <v>6927</v>
      </c>
      <c r="J51" s="149">
        <f t="shared" si="8"/>
        <v>1217</v>
      </c>
      <c r="K51" s="149">
        <f t="shared" si="8"/>
        <v>248</v>
      </c>
      <c r="L51" s="149">
        <f t="shared" si="8"/>
        <v>1465</v>
      </c>
      <c r="M51" s="149">
        <f t="shared" si="8"/>
        <v>320</v>
      </c>
    </row>
    <row r="52" ht="13.5" thickTop="1">
      <c r="A52" s="12"/>
    </row>
  </sheetData>
  <sheetProtection/>
  <mergeCells count="30">
    <mergeCell ref="I7:I8"/>
    <mergeCell ref="J7:J8"/>
    <mergeCell ref="K7:K8"/>
    <mergeCell ref="L7:L8"/>
    <mergeCell ref="A37:A49"/>
    <mergeCell ref="B9:B21"/>
    <mergeCell ref="C9:C11"/>
    <mergeCell ref="C12:C16"/>
    <mergeCell ref="C31:C35"/>
    <mergeCell ref="B37:B49"/>
    <mergeCell ref="A23:A35"/>
    <mergeCell ref="B23:B35"/>
    <mergeCell ref="C23:C25"/>
    <mergeCell ref="A1:M1"/>
    <mergeCell ref="A2:M2"/>
    <mergeCell ref="A4:M4"/>
    <mergeCell ref="L5:M5"/>
    <mergeCell ref="M6:M8"/>
    <mergeCell ref="E7:G7"/>
    <mergeCell ref="H7:H8"/>
    <mergeCell ref="A9:A21"/>
    <mergeCell ref="B51:D51"/>
    <mergeCell ref="E6:I6"/>
    <mergeCell ref="J6:L6"/>
    <mergeCell ref="C17:C21"/>
    <mergeCell ref="C45:C49"/>
    <mergeCell ref="A6:D7"/>
    <mergeCell ref="C37:C39"/>
    <mergeCell ref="C40:C44"/>
    <mergeCell ref="C26:C3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">
      <selection activeCell="A4" sqref="A4:M4"/>
    </sheetView>
  </sheetViews>
  <sheetFormatPr defaultColWidth="9.140625" defaultRowHeight="15"/>
  <cols>
    <col min="1" max="1" width="32.00390625" style="161" customWidth="1"/>
    <col min="2" max="4" width="13.421875" style="157" customWidth="1"/>
    <col min="5" max="5" width="15.140625" style="157" customWidth="1"/>
    <col min="6" max="7" width="13.421875" style="157" customWidth="1"/>
    <col min="8" max="8" width="16.00390625" style="157" customWidth="1"/>
    <col min="9" max="16384" width="9.140625" style="157" customWidth="1"/>
  </cols>
  <sheetData>
    <row r="1" spans="1:8" ht="12.75" customHeight="1">
      <c r="A1" s="291" t="s">
        <v>0</v>
      </c>
      <c r="B1" s="291"/>
      <c r="C1" s="291"/>
      <c r="D1" s="291"/>
      <c r="E1" s="291"/>
      <c r="F1" s="291"/>
      <c r="G1" s="291"/>
      <c r="H1" s="291"/>
    </row>
    <row r="2" spans="1:8" ht="12.75" customHeight="1">
      <c r="A2" s="291" t="s">
        <v>29</v>
      </c>
      <c r="B2" s="291"/>
      <c r="C2" s="291"/>
      <c r="D2" s="291"/>
      <c r="E2" s="291"/>
      <c r="F2" s="291"/>
      <c r="G2" s="291"/>
      <c r="H2" s="291"/>
    </row>
    <row r="3" spans="1:8" ht="12.75" customHeight="1">
      <c r="A3" s="158"/>
      <c r="B3" s="158"/>
      <c r="C3" s="158"/>
      <c r="D3" s="158"/>
      <c r="E3" s="158"/>
      <c r="F3" s="158"/>
      <c r="G3" s="158"/>
      <c r="H3" s="158"/>
    </row>
    <row r="4" spans="1:13" ht="12.75" customHeight="1">
      <c r="A4" s="254" t="s">
        <v>128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8" s="161" customFormat="1" ht="12.75" customHeight="1">
      <c r="A5" s="159"/>
      <c r="B5" s="159"/>
      <c r="C5" s="159"/>
      <c r="D5" s="159"/>
      <c r="E5" s="160"/>
      <c r="F5" s="160"/>
      <c r="G5" s="255" t="s">
        <v>127</v>
      </c>
      <c r="H5" s="255"/>
    </row>
    <row r="6" spans="1:8" ht="12.75" customHeight="1">
      <c r="A6" s="292" t="s">
        <v>2</v>
      </c>
      <c r="B6" s="295" t="s">
        <v>3</v>
      </c>
      <c r="C6" s="296"/>
      <c r="D6" s="297"/>
      <c r="E6" s="279" t="s">
        <v>4</v>
      </c>
      <c r="F6" s="280"/>
      <c r="G6" s="281"/>
      <c r="H6" s="282" t="s">
        <v>30</v>
      </c>
    </row>
    <row r="7" spans="1:8" ht="12.75" customHeight="1">
      <c r="A7" s="293"/>
      <c r="B7" s="285" t="s">
        <v>6</v>
      </c>
      <c r="C7" s="287" t="s">
        <v>7</v>
      </c>
      <c r="D7" s="289" t="s">
        <v>8</v>
      </c>
      <c r="E7" s="285" t="s">
        <v>31</v>
      </c>
      <c r="F7" s="287" t="s">
        <v>10</v>
      </c>
      <c r="G7" s="289" t="s">
        <v>8</v>
      </c>
      <c r="H7" s="283"/>
    </row>
    <row r="8" spans="1:8" ht="12.75">
      <c r="A8" s="294"/>
      <c r="B8" s="286"/>
      <c r="C8" s="288"/>
      <c r="D8" s="290"/>
      <c r="E8" s="286"/>
      <c r="F8" s="288"/>
      <c r="G8" s="290"/>
      <c r="H8" s="284"/>
    </row>
    <row r="9" spans="1:8" ht="12.75" customHeight="1">
      <c r="A9" s="162" t="s">
        <v>32</v>
      </c>
      <c r="B9" s="163"/>
      <c r="C9" s="164"/>
      <c r="D9" s="165"/>
      <c r="E9" s="166"/>
      <c r="F9" s="164"/>
      <c r="G9" s="167"/>
      <c r="H9" s="168"/>
    </row>
    <row r="10" spans="1:8" ht="12.75" customHeight="1">
      <c r="A10" s="162" t="s">
        <v>33</v>
      </c>
      <c r="B10" s="163"/>
      <c r="C10" s="164"/>
      <c r="D10" s="165">
        <f>(B10+C10)</f>
        <v>0</v>
      </c>
      <c r="E10" s="166"/>
      <c r="F10" s="164"/>
      <c r="G10" s="167">
        <f>(E10+F10)</f>
        <v>0</v>
      </c>
      <c r="H10" s="168"/>
    </row>
    <row r="11" spans="1:8" ht="12.75" customHeight="1">
      <c r="A11" s="162" t="s">
        <v>34</v>
      </c>
      <c r="B11" s="163"/>
      <c r="C11" s="164"/>
      <c r="D11" s="165"/>
      <c r="E11" s="166"/>
      <c r="F11" s="164"/>
      <c r="G11" s="167">
        <f>(E11+F11)</f>
        <v>0</v>
      </c>
      <c r="H11" s="168"/>
    </row>
    <row r="12" spans="1:8" ht="12.75" customHeight="1" hidden="1">
      <c r="A12" s="169"/>
      <c r="B12" s="170"/>
      <c r="C12" s="171"/>
      <c r="D12" s="165">
        <f aca="true" t="shared" si="0" ref="D12:D38">B12+C12</f>
        <v>0</v>
      </c>
      <c r="E12" s="172"/>
      <c r="F12" s="171"/>
      <c r="G12" s="167">
        <f aca="true" t="shared" si="1" ref="G12:H38">SUM(D12:E12)</f>
        <v>0</v>
      </c>
      <c r="H12" s="173">
        <f t="shared" si="1"/>
        <v>0</v>
      </c>
    </row>
    <row r="13" spans="1:8" ht="12.75" customHeight="1" hidden="1">
      <c r="A13" s="169"/>
      <c r="B13" s="170"/>
      <c r="C13" s="171"/>
      <c r="D13" s="165">
        <f t="shared" si="0"/>
        <v>0</v>
      </c>
      <c r="E13" s="172"/>
      <c r="F13" s="171"/>
      <c r="G13" s="167">
        <f t="shared" si="1"/>
        <v>0</v>
      </c>
      <c r="H13" s="173">
        <f t="shared" si="1"/>
        <v>0</v>
      </c>
    </row>
    <row r="14" spans="1:8" ht="12.75" customHeight="1" hidden="1">
      <c r="A14" s="169"/>
      <c r="B14" s="170"/>
      <c r="C14" s="171"/>
      <c r="D14" s="165">
        <f t="shared" si="0"/>
        <v>0</v>
      </c>
      <c r="E14" s="172"/>
      <c r="F14" s="171"/>
      <c r="G14" s="167">
        <f t="shared" si="1"/>
        <v>0</v>
      </c>
      <c r="H14" s="173">
        <f t="shared" si="1"/>
        <v>0</v>
      </c>
    </row>
    <row r="15" spans="1:8" ht="12.75" customHeight="1" hidden="1">
      <c r="A15" s="169"/>
      <c r="B15" s="170"/>
      <c r="C15" s="171"/>
      <c r="D15" s="165">
        <f t="shared" si="0"/>
        <v>0</v>
      </c>
      <c r="E15" s="172"/>
      <c r="F15" s="171"/>
      <c r="G15" s="167">
        <f t="shared" si="1"/>
        <v>0</v>
      </c>
      <c r="H15" s="173">
        <f t="shared" si="1"/>
        <v>0</v>
      </c>
    </row>
    <row r="16" spans="1:8" ht="12.75" customHeight="1" hidden="1">
      <c r="A16" s="169"/>
      <c r="B16" s="170"/>
      <c r="C16" s="171"/>
      <c r="D16" s="165">
        <f t="shared" si="0"/>
        <v>0</v>
      </c>
      <c r="E16" s="172"/>
      <c r="F16" s="171"/>
      <c r="G16" s="167">
        <f t="shared" si="1"/>
        <v>0</v>
      </c>
      <c r="H16" s="173">
        <f t="shared" si="1"/>
        <v>0</v>
      </c>
    </row>
    <row r="17" spans="1:8" ht="12.75" customHeight="1" hidden="1">
      <c r="A17" s="169"/>
      <c r="B17" s="170"/>
      <c r="C17" s="171"/>
      <c r="D17" s="165">
        <f t="shared" si="0"/>
        <v>0</v>
      </c>
      <c r="E17" s="172"/>
      <c r="F17" s="171"/>
      <c r="G17" s="167">
        <f t="shared" si="1"/>
        <v>0</v>
      </c>
      <c r="H17" s="173">
        <f t="shared" si="1"/>
        <v>0</v>
      </c>
    </row>
    <row r="18" spans="1:8" ht="12.75" customHeight="1" hidden="1">
      <c r="A18" s="169"/>
      <c r="B18" s="170"/>
      <c r="C18" s="171"/>
      <c r="D18" s="165">
        <f t="shared" si="0"/>
        <v>0</v>
      </c>
      <c r="E18" s="172"/>
      <c r="F18" s="171"/>
      <c r="G18" s="167">
        <f t="shared" si="1"/>
        <v>0</v>
      </c>
      <c r="H18" s="173">
        <f t="shared" si="1"/>
        <v>0</v>
      </c>
    </row>
    <row r="19" spans="1:8" ht="12.75" customHeight="1" hidden="1">
      <c r="A19" s="169"/>
      <c r="B19" s="170"/>
      <c r="C19" s="171"/>
      <c r="D19" s="165">
        <f t="shared" si="0"/>
        <v>0</v>
      </c>
      <c r="E19" s="172"/>
      <c r="F19" s="171"/>
      <c r="G19" s="167">
        <f t="shared" si="1"/>
        <v>0</v>
      </c>
      <c r="H19" s="173">
        <f t="shared" si="1"/>
        <v>0</v>
      </c>
    </row>
    <row r="20" spans="1:8" ht="12.75" customHeight="1" hidden="1">
      <c r="A20" s="169"/>
      <c r="B20" s="170"/>
      <c r="C20" s="171"/>
      <c r="D20" s="165">
        <f t="shared" si="0"/>
        <v>0</v>
      </c>
      <c r="E20" s="172"/>
      <c r="F20" s="171"/>
      <c r="G20" s="167">
        <f t="shared" si="1"/>
        <v>0</v>
      </c>
      <c r="H20" s="173">
        <f t="shared" si="1"/>
        <v>0</v>
      </c>
    </row>
    <row r="21" spans="1:8" ht="12.75" customHeight="1" hidden="1">
      <c r="A21" s="169"/>
      <c r="B21" s="170"/>
      <c r="C21" s="171"/>
      <c r="D21" s="165">
        <f t="shared" si="0"/>
        <v>0</v>
      </c>
      <c r="E21" s="172"/>
      <c r="F21" s="171"/>
      <c r="G21" s="167">
        <f t="shared" si="1"/>
        <v>0</v>
      </c>
      <c r="H21" s="173">
        <f t="shared" si="1"/>
        <v>0</v>
      </c>
    </row>
    <row r="22" spans="1:8" ht="12.75" customHeight="1" hidden="1">
      <c r="A22" s="169"/>
      <c r="B22" s="170"/>
      <c r="C22" s="171"/>
      <c r="D22" s="165">
        <f t="shared" si="0"/>
        <v>0</v>
      </c>
      <c r="E22" s="172"/>
      <c r="F22" s="171"/>
      <c r="G22" s="167">
        <f t="shared" si="1"/>
        <v>0</v>
      </c>
      <c r="H22" s="173">
        <f t="shared" si="1"/>
        <v>0</v>
      </c>
    </row>
    <row r="23" spans="1:8" ht="12.75" customHeight="1" hidden="1">
      <c r="A23" s="169"/>
      <c r="B23" s="170"/>
      <c r="C23" s="171"/>
      <c r="D23" s="165">
        <f t="shared" si="0"/>
        <v>0</v>
      </c>
      <c r="E23" s="172"/>
      <c r="F23" s="171"/>
      <c r="G23" s="167">
        <f t="shared" si="1"/>
        <v>0</v>
      </c>
      <c r="H23" s="173">
        <f t="shared" si="1"/>
        <v>0</v>
      </c>
    </row>
    <row r="24" spans="1:8" ht="12.75" customHeight="1" hidden="1">
      <c r="A24" s="169"/>
      <c r="B24" s="170"/>
      <c r="C24" s="171"/>
      <c r="D24" s="165">
        <f t="shared" si="0"/>
        <v>0</v>
      </c>
      <c r="E24" s="172"/>
      <c r="F24" s="171"/>
      <c r="G24" s="167">
        <f t="shared" si="1"/>
        <v>0</v>
      </c>
      <c r="H24" s="173">
        <f t="shared" si="1"/>
        <v>0</v>
      </c>
    </row>
    <row r="25" spans="1:8" ht="12.75" customHeight="1" hidden="1">
      <c r="A25" s="169"/>
      <c r="B25" s="170"/>
      <c r="C25" s="171"/>
      <c r="D25" s="165">
        <f t="shared" si="0"/>
        <v>0</v>
      </c>
      <c r="E25" s="172"/>
      <c r="F25" s="171"/>
      <c r="G25" s="167">
        <f t="shared" si="1"/>
        <v>0</v>
      </c>
      <c r="H25" s="173">
        <f t="shared" si="1"/>
        <v>0</v>
      </c>
    </row>
    <row r="26" spans="1:8" ht="12.75" customHeight="1" hidden="1">
      <c r="A26" s="169"/>
      <c r="B26" s="170"/>
      <c r="C26" s="171"/>
      <c r="D26" s="165">
        <f t="shared" si="0"/>
        <v>0</v>
      </c>
      <c r="E26" s="172"/>
      <c r="F26" s="171"/>
      <c r="G26" s="167">
        <f t="shared" si="1"/>
        <v>0</v>
      </c>
      <c r="H26" s="173">
        <f t="shared" si="1"/>
        <v>0</v>
      </c>
    </row>
    <row r="27" spans="1:8" ht="12.75" customHeight="1" hidden="1">
      <c r="A27" s="169"/>
      <c r="B27" s="170"/>
      <c r="C27" s="171"/>
      <c r="D27" s="165">
        <f t="shared" si="0"/>
        <v>0</v>
      </c>
      <c r="E27" s="172"/>
      <c r="F27" s="171"/>
      <c r="G27" s="167">
        <f t="shared" si="1"/>
        <v>0</v>
      </c>
      <c r="H27" s="173">
        <f t="shared" si="1"/>
        <v>0</v>
      </c>
    </row>
    <row r="28" spans="1:8" ht="12.75" customHeight="1" hidden="1">
      <c r="A28" s="169"/>
      <c r="B28" s="170"/>
      <c r="C28" s="171"/>
      <c r="D28" s="165">
        <f t="shared" si="0"/>
        <v>0</v>
      </c>
      <c r="E28" s="172"/>
      <c r="F28" s="171"/>
      <c r="G28" s="167">
        <f t="shared" si="1"/>
        <v>0</v>
      </c>
      <c r="H28" s="173">
        <f t="shared" si="1"/>
        <v>0</v>
      </c>
    </row>
    <row r="29" spans="1:8" ht="12.75" customHeight="1" hidden="1">
      <c r="A29" s="169"/>
      <c r="B29" s="170"/>
      <c r="C29" s="171"/>
      <c r="D29" s="165">
        <f t="shared" si="0"/>
        <v>0</v>
      </c>
      <c r="E29" s="172"/>
      <c r="F29" s="171"/>
      <c r="G29" s="167">
        <f t="shared" si="1"/>
        <v>0</v>
      </c>
      <c r="H29" s="173">
        <f t="shared" si="1"/>
        <v>0</v>
      </c>
    </row>
    <row r="30" spans="1:8" ht="12.75" customHeight="1" hidden="1">
      <c r="A30" s="169"/>
      <c r="B30" s="170"/>
      <c r="C30" s="171"/>
      <c r="D30" s="165">
        <f t="shared" si="0"/>
        <v>0</v>
      </c>
      <c r="E30" s="172"/>
      <c r="F30" s="171"/>
      <c r="G30" s="167">
        <f t="shared" si="1"/>
        <v>0</v>
      </c>
      <c r="H30" s="173">
        <f t="shared" si="1"/>
        <v>0</v>
      </c>
    </row>
    <row r="31" spans="1:8" ht="12.75" customHeight="1" hidden="1">
      <c r="A31" s="169"/>
      <c r="B31" s="170"/>
      <c r="C31" s="171"/>
      <c r="D31" s="165">
        <f t="shared" si="0"/>
        <v>0</v>
      </c>
      <c r="E31" s="172"/>
      <c r="F31" s="171"/>
      <c r="G31" s="167">
        <f t="shared" si="1"/>
        <v>0</v>
      </c>
      <c r="H31" s="173">
        <f t="shared" si="1"/>
        <v>0</v>
      </c>
    </row>
    <row r="32" spans="1:8" ht="12.75" customHeight="1" hidden="1">
      <c r="A32" s="169"/>
      <c r="B32" s="170"/>
      <c r="C32" s="171"/>
      <c r="D32" s="165">
        <f t="shared" si="0"/>
        <v>0</v>
      </c>
      <c r="E32" s="172"/>
      <c r="F32" s="171"/>
      <c r="G32" s="167">
        <f t="shared" si="1"/>
        <v>0</v>
      </c>
      <c r="H32" s="173">
        <f t="shared" si="1"/>
        <v>0</v>
      </c>
    </row>
    <row r="33" spans="1:8" ht="12.75" customHeight="1" hidden="1">
      <c r="A33" s="169"/>
      <c r="B33" s="170"/>
      <c r="C33" s="171"/>
      <c r="D33" s="165">
        <f t="shared" si="0"/>
        <v>0</v>
      </c>
      <c r="E33" s="172"/>
      <c r="F33" s="171"/>
      <c r="G33" s="167">
        <f t="shared" si="1"/>
        <v>0</v>
      </c>
      <c r="H33" s="173">
        <f t="shared" si="1"/>
        <v>0</v>
      </c>
    </row>
    <row r="34" spans="1:8" ht="12.75" customHeight="1" hidden="1">
      <c r="A34" s="169"/>
      <c r="B34" s="170"/>
      <c r="C34" s="171"/>
      <c r="D34" s="165">
        <f t="shared" si="0"/>
        <v>0</v>
      </c>
      <c r="E34" s="172"/>
      <c r="F34" s="171"/>
      <c r="G34" s="167">
        <f t="shared" si="1"/>
        <v>0</v>
      </c>
      <c r="H34" s="173">
        <f t="shared" si="1"/>
        <v>0</v>
      </c>
    </row>
    <row r="35" spans="1:8" ht="12.75" customHeight="1" hidden="1">
      <c r="A35" s="169"/>
      <c r="B35" s="170"/>
      <c r="C35" s="171"/>
      <c r="D35" s="165">
        <f t="shared" si="0"/>
        <v>0</v>
      </c>
      <c r="E35" s="172"/>
      <c r="F35" s="171"/>
      <c r="G35" s="167">
        <f t="shared" si="1"/>
        <v>0</v>
      </c>
      <c r="H35" s="173">
        <f t="shared" si="1"/>
        <v>0</v>
      </c>
    </row>
    <row r="36" spans="1:8" ht="12.75" customHeight="1" hidden="1">
      <c r="A36" s="169"/>
      <c r="B36" s="170"/>
      <c r="C36" s="171"/>
      <c r="D36" s="165">
        <f t="shared" si="0"/>
        <v>0</v>
      </c>
      <c r="E36" s="172"/>
      <c r="F36" s="171"/>
      <c r="G36" s="167">
        <f t="shared" si="1"/>
        <v>0</v>
      </c>
      <c r="H36" s="173">
        <f t="shared" si="1"/>
        <v>0</v>
      </c>
    </row>
    <row r="37" spans="1:8" ht="12.75" customHeight="1" hidden="1">
      <c r="A37" s="169"/>
      <c r="B37" s="170"/>
      <c r="C37" s="171"/>
      <c r="D37" s="165">
        <f t="shared" si="0"/>
        <v>0</v>
      </c>
      <c r="E37" s="172"/>
      <c r="F37" s="171"/>
      <c r="G37" s="167">
        <f t="shared" si="1"/>
        <v>0</v>
      </c>
      <c r="H37" s="173">
        <f t="shared" si="1"/>
        <v>0</v>
      </c>
    </row>
    <row r="38" spans="1:8" ht="12.75" customHeight="1" hidden="1">
      <c r="A38" s="169"/>
      <c r="B38" s="170"/>
      <c r="C38" s="171"/>
      <c r="D38" s="165">
        <f t="shared" si="0"/>
        <v>0</v>
      </c>
      <c r="E38" s="172"/>
      <c r="F38" s="171"/>
      <c r="G38" s="167">
        <f t="shared" si="1"/>
        <v>0</v>
      </c>
      <c r="H38" s="173">
        <f t="shared" si="1"/>
        <v>0</v>
      </c>
    </row>
    <row r="39" spans="1:8" s="181" customFormat="1" ht="12.75">
      <c r="A39" s="174" t="s">
        <v>28</v>
      </c>
      <c r="B39" s="175">
        <f>SUM(B9:B38)</f>
        <v>0</v>
      </c>
      <c r="C39" s="176">
        <f aca="true" t="shared" si="2" ref="C39:H39">SUM(C9:C38)</f>
        <v>0</v>
      </c>
      <c r="D39" s="177">
        <f t="shared" si="2"/>
        <v>0</v>
      </c>
      <c r="E39" s="178">
        <f t="shared" si="2"/>
        <v>0</v>
      </c>
      <c r="F39" s="176">
        <f t="shared" si="2"/>
        <v>0</v>
      </c>
      <c r="G39" s="179">
        <f t="shared" si="2"/>
        <v>0</v>
      </c>
      <c r="H39" s="180">
        <f t="shared" si="2"/>
        <v>0</v>
      </c>
    </row>
    <row r="40" ht="12.75">
      <c r="A40" s="182"/>
    </row>
  </sheetData>
  <sheetProtection/>
  <mergeCells count="14">
    <mergeCell ref="A4:M4"/>
    <mergeCell ref="A1:H1"/>
    <mergeCell ref="A2:H2"/>
    <mergeCell ref="G5:H5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3">
      <selection activeCell="A53" sqref="A53"/>
    </sheetView>
  </sheetViews>
  <sheetFormatPr defaultColWidth="9.140625" defaultRowHeight="15"/>
  <cols>
    <col min="1" max="1" width="10.421875" style="13" customWidth="1"/>
    <col min="2" max="2" width="11.00390625" style="13" customWidth="1"/>
    <col min="3" max="3" width="9.140625" style="1" customWidth="1"/>
    <col min="4" max="4" width="12.7109375" style="1" customWidth="1"/>
    <col min="5" max="5" width="15.28125" style="1" customWidth="1"/>
    <col min="6" max="11" width="9.8515625" style="1" customWidth="1"/>
    <col min="12" max="12" width="10.421875" style="1" customWidth="1"/>
    <col min="13" max="13" width="10.7109375" style="1" customWidth="1"/>
    <col min="14" max="14" width="11.8515625" style="1" customWidth="1"/>
    <col min="15" max="20" width="9.8515625" style="1" customWidth="1"/>
    <col min="21" max="21" width="10.7109375" style="1" customWidth="1"/>
    <col min="22" max="22" width="11.57421875" style="1" customWidth="1"/>
    <col min="23" max="23" width="9.140625" style="13" customWidth="1"/>
    <col min="24" max="16384" width="9.140625" style="1" customWidth="1"/>
  </cols>
  <sheetData>
    <row r="1" spans="1:23" s="20" customFormat="1" ht="12.75" customHeight="1">
      <c r="A1" s="298" t="s">
        <v>35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19"/>
    </row>
    <row r="2" spans="1:23" s="20" customFormat="1" ht="12.75" customHeight="1">
      <c r="A2" s="298" t="s">
        <v>36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19"/>
    </row>
    <row r="3" spans="1:23" s="20" customFormat="1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19"/>
    </row>
    <row r="4" spans="1:23" s="20" customFormat="1" ht="12.75" customHeight="1">
      <c r="A4" s="299" t="s">
        <v>111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19"/>
    </row>
    <row r="5" spans="1:23" s="20" customFormat="1" ht="12.75" customHeight="1">
      <c r="A5" s="300" t="s">
        <v>110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19"/>
    </row>
    <row r="6" spans="2:23" s="20" customFormat="1" ht="13.5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  <c r="V6" s="24">
        <v>1</v>
      </c>
      <c r="W6" s="19"/>
    </row>
    <row r="7" spans="1:23" s="26" customFormat="1" ht="21.75" customHeight="1" thickBot="1">
      <c r="A7" s="333" t="s">
        <v>2</v>
      </c>
      <c r="B7" s="334"/>
      <c r="C7" s="334"/>
      <c r="D7" s="347"/>
      <c r="E7" s="329" t="s">
        <v>37</v>
      </c>
      <c r="F7" s="337" t="s">
        <v>38</v>
      </c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8"/>
      <c r="R7" s="338"/>
      <c r="S7" s="338"/>
      <c r="T7" s="338"/>
      <c r="U7" s="338"/>
      <c r="V7" s="338"/>
      <c r="W7" s="25"/>
    </row>
    <row r="8" spans="1:23" s="26" customFormat="1" ht="21.75" customHeight="1" thickBot="1">
      <c r="A8" s="348" t="s">
        <v>11</v>
      </c>
      <c r="B8" s="348" t="s">
        <v>12</v>
      </c>
      <c r="C8" s="348" t="s">
        <v>13</v>
      </c>
      <c r="D8" s="348" t="s">
        <v>39</v>
      </c>
      <c r="E8" s="330"/>
      <c r="F8" s="333" t="s">
        <v>3</v>
      </c>
      <c r="G8" s="334"/>
      <c r="H8" s="334"/>
      <c r="I8" s="334"/>
      <c r="J8" s="334"/>
      <c r="K8" s="334"/>
      <c r="L8" s="334"/>
      <c r="M8" s="334"/>
      <c r="N8" s="334"/>
      <c r="O8" s="335"/>
      <c r="P8" s="336"/>
      <c r="Q8" s="339" t="s">
        <v>40</v>
      </c>
      <c r="R8" s="339"/>
      <c r="S8" s="339"/>
      <c r="T8" s="339"/>
      <c r="U8" s="339"/>
      <c r="V8" s="339"/>
      <c r="W8" s="25"/>
    </row>
    <row r="9" spans="1:23" s="26" customFormat="1" ht="17.25" customHeight="1" thickBot="1">
      <c r="A9" s="349"/>
      <c r="B9" s="349"/>
      <c r="C9" s="349"/>
      <c r="D9" s="349"/>
      <c r="E9" s="330"/>
      <c r="F9" s="340" t="s">
        <v>41</v>
      </c>
      <c r="G9" s="340"/>
      <c r="H9" s="341"/>
      <c r="I9" s="327" t="s">
        <v>42</v>
      </c>
      <c r="J9" s="327"/>
      <c r="K9" s="327"/>
      <c r="L9" s="328"/>
      <c r="M9" s="328"/>
      <c r="N9" s="328"/>
      <c r="O9" s="328"/>
      <c r="P9" s="328"/>
      <c r="Q9" s="326" t="s">
        <v>41</v>
      </c>
      <c r="R9" s="326"/>
      <c r="S9" s="326"/>
      <c r="T9" s="305" t="s">
        <v>42</v>
      </c>
      <c r="U9" s="305"/>
      <c r="V9" s="305"/>
      <c r="W9" s="25"/>
    </row>
    <row r="10" spans="1:23" s="26" customFormat="1" ht="26.25" customHeight="1" thickBot="1">
      <c r="A10" s="349"/>
      <c r="B10" s="349"/>
      <c r="C10" s="349"/>
      <c r="D10" s="349"/>
      <c r="E10" s="331"/>
      <c r="F10" s="332" t="s">
        <v>43</v>
      </c>
      <c r="G10" s="306" t="s">
        <v>44</v>
      </c>
      <c r="H10" s="306" t="s">
        <v>8</v>
      </c>
      <c r="I10" s="342" t="s">
        <v>45</v>
      </c>
      <c r="J10" s="343"/>
      <c r="K10" s="343"/>
      <c r="L10" s="343"/>
      <c r="M10" s="343"/>
      <c r="N10" s="343"/>
      <c r="O10" s="308" t="s">
        <v>46</v>
      </c>
      <c r="P10" s="308" t="s">
        <v>47</v>
      </c>
      <c r="Q10" s="306" t="s">
        <v>43</v>
      </c>
      <c r="R10" s="306" t="s">
        <v>44</v>
      </c>
      <c r="S10" s="306" t="s">
        <v>8</v>
      </c>
      <c r="T10" s="344" t="s">
        <v>45</v>
      </c>
      <c r="U10" s="345"/>
      <c r="V10" s="346"/>
      <c r="W10" s="25"/>
    </row>
    <row r="11" spans="1:23" s="26" customFormat="1" ht="26.25" customHeight="1" thickBot="1">
      <c r="A11" s="349"/>
      <c r="B11" s="349"/>
      <c r="C11" s="349"/>
      <c r="D11" s="349"/>
      <c r="E11" s="301" t="s">
        <v>48</v>
      </c>
      <c r="F11" s="306"/>
      <c r="G11" s="306"/>
      <c r="H11" s="306"/>
      <c r="I11" s="303" t="s">
        <v>49</v>
      </c>
      <c r="J11" s="304"/>
      <c r="K11" s="304"/>
      <c r="L11" s="27" t="s">
        <v>50</v>
      </c>
      <c r="M11" s="27" t="s">
        <v>51</v>
      </c>
      <c r="N11" s="28" t="s">
        <v>52</v>
      </c>
      <c r="O11" s="309"/>
      <c r="P11" s="309"/>
      <c r="Q11" s="306"/>
      <c r="R11" s="306"/>
      <c r="S11" s="306"/>
      <c r="T11" s="29" t="s">
        <v>50</v>
      </c>
      <c r="U11" s="29" t="s">
        <v>51</v>
      </c>
      <c r="V11" s="30" t="s">
        <v>52</v>
      </c>
      <c r="W11" s="25"/>
    </row>
    <row r="12" spans="1:23" s="26" customFormat="1" ht="28.5" customHeight="1" thickBot="1">
      <c r="A12" s="349"/>
      <c r="B12" s="349"/>
      <c r="C12" s="349"/>
      <c r="D12" s="349"/>
      <c r="E12" s="302"/>
      <c r="F12" s="307"/>
      <c r="G12" s="307"/>
      <c r="H12" s="307"/>
      <c r="I12" s="31" t="s">
        <v>53</v>
      </c>
      <c r="J12" s="31" t="s">
        <v>54</v>
      </c>
      <c r="K12" s="31" t="s">
        <v>55</v>
      </c>
      <c r="L12" s="32" t="s">
        <v>56</v>
      </c>
      <c r="M12" s="33">
        <v>0.1</v>
      </c>
      <c r="N12" s="34">
        <v>0.125</v>
      </c>
      <c r="O12" s="304"/>
      <c r="P12" s="304"/>
      <c r="Q12" s="307"/>
      <c r="R12" s="307"/>
      <c r="S12" s="307"/>
      <c r="T12" s="35" t="s">
        <v>56</v>
      </c>
      <c r="U12" s="36">
        <v>0.1</v>
      </c>
      <c r="V12" s="37">
        <v>0.125</v>
      </c>
      <c r="W12" s="25"/>
    </row>
    <row r="13" spans="1:23" s="20" customFormat="1" ht="12.75" customHeight="1">
      <c r="A13" s="312" t="s">
        <v>18</v>
      </c>
      <c r="B13" s="312" t="s">
        <v>19</v>
      </c>
      <c r="C13" s="314" t="s">
        <v>20</v>
      </c>
      <c r="D13" s="38">
        <v>13</v>
      </c>
      <c r="E13" s="39">
        <v>6957.41</v>
      </c>
      <c r="F13" s="39">
        <f>E13*90%</f>
        <v>6261.669</v>
      </c>
      <c r="G13" s="40">
        <v>59.87</v>
      </c>
      <c r="H13" s="40">
        <f>E13+F13+G13</f>
        <v>13278.949</v>
      </c>
      <c r="I13" s="40">
        <f>E13*1%</f>
        <v>69.5741</v>
      </c>
      <c r="J13" s="40">
        <f>E13*2%</f>
        <v>139.1482</v>
      </c>
      <c r="K13" s="40">
        <f>E13*3%</f>
        <v>208.7223</v>
      </c>
      <c r="L13" s="40">
        <f>E13*7.5%</f>
        <v>521.80575</v>
      </c>
      <c r="M13" s="40">
        <f>E13*10%</f>
        <v>695.741</v>
      </c>
      <c r="N13" s="40">
        <f>E13*12.5%</f>
        <v>869.67625</v>
      </c>
      <c r="O13" s="40">
        <f>E13*35%</f>
        <v>2435.0935</v>
      </c>
      <c r="P13" s="41">
        <f>E13*35%</f>
        <v>2435.0935</v>
      </c>
      <c r="Q13" s="42">
        <f>E13*90%</f>
        <v>6261.669</v>
      </c>
      <c r="R13" s="40">
        <v>59.87</v>
      </c>
      <c r="S13" s="40">
        <f>E13+Q13+R13</f>
        <v>13278.949</v>
      </c>
      <c r="T13" s="43">
        <f>E13*7.5%</f>
        <v>521.80575</v>
      </c>
      <c r="U13" s="43">
        <f>E13*10%</f>
        <v>695.741</v>
      </c>
      <c r="V13" s="43">
        <f>E13*12.5%</f>
        <v>869.67625</v>
      </c>
      <c r="W13" s="19"/>
    </row>
    <row r="14" spans="1:23" s="20" customFormat="1" ht="12.75" customHeight="1">
      <c r="A14" s="313"/>
      <c r="B14" s="313"/>
      <c r="C14" s="315"/>
      <c r="D14" s="44">
        <v>12</v>
      </c>
      <c r="E14" s="45">
        <v>6754.77</v>
      </c>
      <c r="F14" s="45">
        <f aca="true" t="shared" si="0" ref="F14:F51">E14*90%</f>
        <v>6079.293000000001</v>
      </c>
      <c r="G14" s="40">
        <v>59.87</v>
      </c>
      <c r="H14" s="40">
        <f aca="true" t="shared" si="1" ref="H14:H51">E14+F14+G14</f>
        <v>12893.933000000003</v>
      </c>
      <c r="I14" s="43">
        <f aca="true" t="shared" si="2" ref="I14:I51">E14*1%</f>
        <v>67.5477</v>
      </c>
      <c r="J14" s="43">
        <f aca="true" t="shared" si="3" ref="J14:J51">E14*2%</f>
        <v>135.0954</v>
      </c>
      <c r="K14" s="43">
        <f aca="true" t="shared" si="4" ref="K14:K51">E14*3%</f>
        <v>202.6431</v>
      </c>
      <c r="L14" s="43">
        <f aca="true" t="shared" si="5" ref="L14:L51">E14*7.5%</f>
        <v>506.60775</v>
      </c>
      <c r="M14" s="43">
        <f aca="true" t="shared" si="6" ref="M14:M51">E14*10%</f>
        <v>675.4770000000001</v>
      </c>
      <c r="N14" s="43">
        <f aca="true" t="shared" si="7" ref="N14:N51">E14*12.5%</f>
        <v>844.34625</v>
      </c>
      <c r="O14" s="40">
        <f aca="true" t="shared" si="8" ref="O14:O25">E14*35%</f>
        <v>2364.1695</v>
      </c>
      <c r="P14" s="41">
        <f aca="true" t="shared" si="9" ref="P14:P38">E14*35%</f>
        <v>2364.1695</v>
      </c>
      <c r="Q14" s="46">
        <f aca="true" t="shared" si="10" ref="Q14:Q51">E14*90%</f>
        <v>6079.293000000001</v>
      </c>
      <c r="R14" s="40">
        <v>59.87</v>
      </c>
      <c r="S14" s="40">
        <f aca="true" t="shared" si="11" ref="S14:S51">E14+Q14+R14</f>
        <v>12893.933000000003</v>
      </c>
      <c r="T14" s="43">
        <f aca="true" t="shared" si="12" ref="T14:T51">E14*7.5%</f>
        <v>506.60775</v>
      </c>
      <c r="U14" s="43">
        <f aca="true" t="shared" si="13" ref="U14:U51">E14*10%</f>
        <v>675.4770000000001</v>
      </c>
      <c r="V14" s="43">
        <f aca="true" t="shared" si="14" ref="V14:V51">E14*12.5%</f>
        <v>844.34625</v>
      </c>
      <c r="W14" s="19"/>
    </row>
    <row r="15" spans="1:23" s="20" customFormat="1" ht="12.75" customHeight="1">
      <c r="A15" s="313"/>
      <c r="B15" s="313"/>
      <c r="C15" s="316"/>
      <c r="D15" s="47">
        <v>11</v>
      </c>
      <c r="E15" s="48">
        <v>6558.03</v>
      </c>
      <c r="F15" s="45">
        <f t="shared" si="0"/>
        <v>5902.227</v>
      </c>
      <c r="G15" s="40">
        <v>59.87</v>
      </c>
      <c r="H15" s="40">
        <f t="shared" si="1"/>
        <v>12520.127</v>
      </c>
      <c r="I15" s="43">
        <f t="shared" si="2"/>
        <v>65.5803</v>
      </c>
      <c r="J15" s="43">
        <f t="shared" si="3"/>
        <v>131.1606</v>
      </c>
      <c r="K15" s="43">
        <f t="shared" si="4"/>
        <v>196.74089999999998</v>
      </c>
      <c r="L15" s="43">
        <f t="shared" si="5"/>
        <v>491.85224999999997</v>
      </c>
      <c r="M15" s="43">
        <f t="shared" si="6"/>
        <v>655.803</v>
      </c>
      <c r="N15" s="43">
        <f t="shared" si="7"/>
        <v>819.75375</v>
      </c>
      <c r="O15" s="40">
        <f t="shared" si="8"/>
        <v>2295.3104999999996</v>
      </c>
      <c r="P15" s="41">
        <f t="shared" si="9"/>
        <v>2295.3104999999996</v>
      </c>
      <c r="Q15" s="46">
        <f t="shared" si="10"/>
        <v>5902.227</v>
      </c>
      <c r="R15" s="40">
        <v>59.87</v>
      </c>
      <c r="S15" s="40">
        <f t="shared" si="11"/>
        <v>12520.127</v>
      </c>
      <c r="T15" s="43">
        <f t="shared" si="12"/>
        <v>491.85224999999997</v>
      </c>
      <c r="U15" s="43">
        <f t="shared" si="13"/>
        <v>655.803</v>
      </c>
      <c r="V15" s="43">
        <f t="shared" si="14"/>
        <v>819.75375</v>
      </c>
      <c r="W15" s="19"/>
    </row>
    <row r="16" spans="1:23" s="20" customFormat="1" ht="12.75" customHeight="1">
      <c r="A16" s="313"/>
      <c r="B16" s="313"/>
      <c r="C16" s="317" t="s">
        <v>21</v>
      </c>
      <c r="D16" s="49">
        <v>10</v>
      </c>
      <c r="E16" s="39">
        <v>6367.02</v>
      </c>
      <c r="F16" s="45">
        <f t="shared" si="0"/>
        <v>5730.318</v>
      </c>
      <c r="G16" s="40">
        <v>59.87</v>
      </c>
      <c r="H16" s="40">
        <f t="shared" si="1"/>
        <v>12157.208</v>
      </c>
      <c r="I16" s="43">
        <f t="shared" si="2"/>
        <v>63.67020000000001</v>
      </c>
      <c r="J16" s="43">
        <f t="shared" si="3"/>
        <v>127.34040000000002</v>
      </c>
      <c r="K16" s="43">
        <f t="shared" si="4"/>
        <v>191.0106</v>
      </c>
      <c r="L16" s="43">
        <f t="shared" si="5"/>
        <v>477.5265</v>
      </c>
      <c r="M16" s="43">
        <f t="shared" si="6"/>
        <v>636.7020000000001</v>
      </c>
      <c r="N16" s="43">
        <f t="shared" si="7"/>
        <v>795.8775</v>
      </c>
      <c r="O16" s="40">
        <f t="shared" si="8"/>
        <v>2228.457</v>
      </c>
      <c r="P16" s="41">
        <f t="shared" si="9"/>
        <v>2228.457</v>
      </c>
      <c r="Q16" s="46">
        <f t="shared" si="10"/>
        <v>5730.318</v>
      </c>
      <c r="R16" s="40">
        <v>59.87</v>
      </c>
      <c r="S16" s="40">
        <f t="shared" si="11"/>
        <v>12157.208</v>
      </c>
      <c r="T16" s="43">
        <f t="shared" si="12"/>
        <v>477.5265</v>
      </c>
      <c r="U16" s="43">
        <f t="shared" si="13"/>
        <v>636.7020000000001</v>
      </c>
      <c r="V16" s="43">
        <f t="shared" si="14"/>
        <v>795.8775</v>
      </c>
      <c r="W16" s="19"/>
    </row>
    <row r="17" spans="1:23" s="20" customFormat="1" ht="12.75" customHeight="1">
      <c r="A17" s="313"/>
      <c r="B17" s="313"/>
      <c r="C17" s="315"/>
      <c r="D17" s="44">
        <v>9</v>
      </c>
      <c r="E17" s="45">
        <v>6181.57</v>
      </c>
      <c r="F17" s="45">
        <f t="shared" si="0"/>
        <v>5563.413</v>
      </c>
      <c r="G17" s="40">
        <v>59.87</v>
      </c>
      <c r="H17" s="40">
        <f t="shared" si="1"/>
        <v>11804.853000000001</v>
      </c>
      <c r="I17" s="43">
        <f t="shared" si="2"/>
        <v>61.8157</v>
      </c>
      <c r="J17" s="43">
        <f t="shared" si="3"/>
        <v>123.6314</v>
      </c>
      <c r="K17" s="43">
        <f t="shared" si="4"/>
        <v>185.44709999999998</v>
      </c>
      <c r="L17" s="43">
        <f t="shared" si="5"/>
        <v>463.61774999999994</v>
      </c>
      <c r="M17" s="43">
        <f t="shared" si="6"/>
        <v>618.157</v>
      </c>
      <c r="N17" s="43">
        <f t="shared" si="7"/>
        <v>772.69625</v>
      </c>
      <c r="O17" s="40">
        <f t="shared" si="8"/>
        <v>2163.5494999999996</v>
      </c>
      <c r="P17" s="41">
        <f t="shared" si="9"/>
        <v>2163.5494999999996</v>
      </c>
      <c r="Q17" s="46">
        <f t="shared" si="10"/>
        <v>5563.413</v>
      </c>
      <c r="R17" s="40">
        <v>59.87</v>
      </c>
      <c r="S17" s="40">
        <f t="shared" si="11"/>
        <v>11804.853000000001</v>
      </c>
      <c r="T17" s="43">
        <f t="shared" si="12"/>
        <v>463.61774999999994</v>
      </c>
      <c r="U17" s="43">
        <f t="shared" si="13"/>
        <v>618.157</v>
      </c>
      <c r="V17" s="43">
        <f t="shared" si="14"/>
        <v>772.69625</v>
      </c>
      <c r="W17" s="19"/>
    </row>
    <row r="18" spans="1:23" s="20" customFormat="1" ht="12.75" customHeight="1">
      <c r="A18" s="313"/>
      <c r="B18" s="313"/>
      <c r="C18" s="315"/>
      <c r="D18" s="44">
        <v>8</v>
      </c>
      <c r="E18" s="45">
        <v>5848.22</v>
      </c>
      <c r="F18" s="45">
        <f t="shared" si="0"/>
        <v>5263.398</v>
      </c>
      <c r="G18" s="40">
        <v>59.87</v>
      </c>
      <c r="H18" s="40">
        <f t="shared" si="1"/>
        <v>11171.488000000001</v>
      </c>
      <c r="I18" s="43">
        <f t="shared" si="2"/>
        <v>58.482200000000006</v>
      </c>
      <c r="J18" s="43">
        <f t="shared" si="3"/>
        <v>116.96440000000001</v>
      </c>
      <c r="K18" s="43">
        <f t="shared" si="4"/>
        <v>175.4466</v>
      </c>
      <c r="L18" s="43">
        <f t="shared" si="5"/>
        <v>438.61650000000003</v>
      </c>
      <c r="M18" s="43">
        <f t="shared" si="6"/>
        <v>584.822</v>
      </c>
      <c r="N18" s="43">
        <f t="shared" si="7"/>
        <v>731.0275</v>
      </c>
      <c r="O18" s="40">
        <f t="shared" si="8"/>
        <v>2046.877</v>
      </c>
      <c r="P18" s="41">
        <f t="shared" si="9"/>
        <v>2046.877</v>
      </c>
      <c r="Q18" s="46">
        <f t="shared" si="10"/>
        <v>5263.398</v>
      </c>
      <c r="R18" s="40">
        <v>59.87</v>
      </c>
      <c r="S18" s="40">
        <f t="shared" si="11"/>
        <v>11171.488000000001</v>
      </c>
      <c r="T18" s="43">
        <f t="shared" si="12"/>
        <v>438.61650000000003</v>
      </c>
      <c r="U18" s="43">
        <f t="shared" si="13"/>
        <v>584.822</v>
      </c>
      <c r="V18" s="43">
        <f t="shared" si="14"/>
        <v>731.0275</v>
      </c>
      <c r="W18" s="19"/>
    </row>
    <row r="19" spans="1:23" s="20" customFormat="1" ht="12.75" customHeight="1">
      <c r="A19" s="313"/>
      <c r="B19" s="313"/>
      <c r="C19" s="315"/>
      <c r="D19" s="44">
        <v>7</v>
      </c>
      <c r="E19" s="45">
        <v>5677.88</v>
      </c>
      <c r="F19" s="45">
        <f t="shared" si="0"/>
        <v>5110.092000000001</v>
      </c>
      <c r="G19" s="40">
        <v>59.87</v>
      </c>
      <c r="H19" s="40">
        <f t="shared" si="1"/>
        <v>10847.842000000002</v>
      </c>
      <c r="I19" s="43">
        <f t="shared" si="2"/>
        <v>56.778800000000004</v>
      </c>
      <c r="J19" s="43">
        <f t="shared" si="3"/>
        <v>113.55760000000001</v>
      </c>
      <c r="K19" s="43">
        <f t="shared" si="4"/>
        <v>170.3364</v>
      </c>
      <c r="L19" s="43">
        <f t="shared" si="5"/>
        <v>425.841</v>
      </c>
      <c r="M19" s="43">
        <f t="shared" si="6"/>
        <v>567.788</v>
      </c>
      <c r="N19" s="43">
        <f t="shared" si="7"/>
        <v>709.735</v>
      </c>
      <c r="O19" s="40">
        <f t="shared" si="8"/>
        <v>1987.2579999999998</v>
      </c>
      <c r="P19" s="41">
        <f t="shared" si="9"/>
        <v>1987.2579999999998</v>
      </c>
      <c r="Q19" s="46">
        <f t="shared" si="10"/>
        <v>5110.092000000001</v>
      </c>
      <c r="R19" s="40">
        <v>59.87</v>
      </c>
      <c r="S19" s="40">
        <f t="shared" si="11"/>
        <v>10847.842000000002</v>
      </c>
      <c r="T19" s="43">
        <f t="shared" si="12"/>
        <v>425.841</v>
      </c>
      <c r="U19" s="43">
        <f t="shared" si="13"/>
        <v>567.788</v>
      </c>
      <c r="V19" s="43">
        <f t="shared" si="14"/>
        <v>709.735</v>
      </c>
      <c r="W19" s="19"/>
    </row>
    <row r="20" spans="1:23" s="20" customFormat="1" ht="12.75" customHeight="1">
      <c r="A20" s="313"/>
      <c r="B20" s="313"/>
      <c r="C20" s="318"/>
      <c r="D20" s="47">
        <v>6</v>
      </c>
      <c r="E20" s="48">
        <v>5512.51</v>
      </c>
      <c r="F20" s="45">
        <f t="shared" si="0"/>
        <v>4961.259</v>
      </c>
      <c r="G20" s="40">
        <v>59.87</v>
      </c>
      <c r="H20" s="40">
        <f t="shared" si="1"/>
        <v>10533.639000000001</v>
      </c>
      <c r="I20" s="43">
        <f t="shared" si="2"/>
        <v>55.1251</v>
      </c>
      <c r="J20" s="43">
        <f t="shared" si="3"/>
        <v>110.2502</v>
      </c>
      <c r="K20" s="43">
        <f t="shared" si="4"/>
        <v>165.3753</v>
      </c>
      <c r="L20" s="43">
        <f t="shared" si="5"/>
        <v>413.43825</v>
      </c>
      <c r="M20" s="43">
        <f t="shared" si="6"/>
        <v>551.2510000000001</v>
      </c>
      <c r="N20" s="43">
        <f t="shared" si="7"/>
        <v>689.06375</v>
      </c>
      <c r="O20" s="40">
        <f t="shared" si="8"/>
        <v>1929.3785</v>
      </c>
      <c r="P20" s="41">
        <f t="shared" si="9"/>
        <v>1929.3785</v>
      </c>
      <c r="Q20" s="46">
        <f t="shared" si="10"/>
        <v>4961.259</v>
      </c>
      <c r="R20" s="40">
        <v>59.87</v>
      </c>
      <c r="S20" s="40">
        <f t="shared" si="11"/>
        <v>10533.639000000001</v>
      </c>
      <c r="T20" s="43">
        <f t="shared" si="12"/>
        <v>413.43825</v>
      </c>
      <c r="U20" s="43">
        <f t="shared" si="13"/>
        <v>551.2510000000001</v>
      </c>
      <c r="V20" s="43">
        <f t="shared" si="14"/>
        <v>689.06375</v>
      </c>
      <c r="W20" s="19"/>
    </row>
    <row r="21" spans="1:23" s="20" customFormat="1" ht="12.75" customHeight="1">
      <c r="A21" s="313"/>
      <c r="B21" s="313"/>
      <c r="C21" s="325" t="s">
        <v>22</v>
      </c>
      <c r="D21" s="49">
        <v>5</v>
      </c>
      <c r="E21" s="39">
        <v>5351.95</v>
      </c>
      <c r="F21" s="45">
        <f t="shared" si="0"/>
        <v>4816.755</v>
      </c>
      <c r="G21" s="40">
        <v>59.87</v>
      </c>
      <c r="H21" s="40">
        <f t="shared" si="1"/>
        <v>10228.575</v>
      </c>
      <c r="I21" s="43">
        <f t="shared" si="2"/>
        <v>53.5195</v>
      </c>
      <c r="J21" s="43">
        <f t="shared" si="3"/>
        <v>107.039</v>
      </c>
      <c r="K21" s="43">
        <f t="shared" si="4"/>
        <v>160.55849999999998</v>
      </c>
      <c r="L21" s="43">
        <f t="shared" si="5"/>
        <v>401.39624999999995</v>
      </c>
      <c r="M21" s="43">
        <f t="shared" si="6"/>
        <v>535.195</v>
      </c>
      <c r="N21" s="43">
        <f t="shared" si="7"/>
        <v>668.99375</v>
      </c>
      <c r="O21" s="40">
        <f t="shared" si="8"/>
        <v>1873.1825</v>
      </c>
      <c r="P21" s="41">
        <f t="shared" si="9"/>
        <v>1873.1825</v>
      </c>
      <c r="Q21" s="46">
        <f t="shared" si="10"/>
        <v>4816.755</v>
      </c>
      <c r="R21" s="40">
        <v>59.87</v>
      </c>
      <c r="S21" s="40">
        <f t="shared" si="11"/>
        <v>10228.575</v>
      </c>
      <c r="T21" s="43">
        <f t="shared" si="12"/>
        <v>401.39624999999995</v>
      </c>
      <c r="U21" s="43">
        <f t="shared" si="13"/>
        <v>535.195</v>
      </c>
      <c r="V21" s="43">
        <f t="shared" si="14"/>
        <v>668.99375</v>
      </c>
      <c r="W21" s="19"/>
    </row>
    <row r="22" spans="1:23" s="20" customFormat="1" ht="12.75" customHeight="1">
      <c r="A22" s="313"/>
      <c r="B22" s="313"/>
      <c r="C22" s="315"/>
      <c r="D22" s="44">
        <v>4</v>
      </c>
      <c r="E22" s="45">
        <v>5196.07</v>
      </c>
      <c r="F22" s="45">
        <f t="shared" si="0"/>
        <v>4676.463</v>
      </c>
      <c r="G22" s="40">
        <v>59.87</v>
      </c>
      <c r="H22" s="40">
        <f t="shared" si="1"/>
        <v>9932.403</v>
      </c>
      <c r="I22" s="43">
        <f t="shared" si="2"/>
        <v>51.960699999999996</v>
      </c>
      <c r="J22" s="43">
        <f t="shared" si="3"/>
        <v>103.92139999999999</v>
      </c>
      <c r="K22" s="43">
        <f t="shared" si="4"/>
        <v>155.88209999999998</v>
      </c>
      <c r="L22" s="43">
        <f t="shared" si="5"/>
        <v>389.70525</v>
      </c>
      <c r="M22" s="43">
        <f t="shared" si="6"/>
        <v>519.607</v>
      </c>
      <c r="N22" s="43">
        <f t="shared" si="7"/>
        <v>649.50875</v>
      </c>
      <c r="O22" s="40">
        <f t="shared" si="8"/>
        <v>1818.6244999999997</v>
      </c>
      <c r="P22" s="41">
        <f t="shared" si="9"/>
        <v>1818.6244999999997</v>
      </c>
      <c r="Q22" s="46">
        <f t="shared" si="10"/>
        <v>4676.463</v>
      </c>
      <c r="R22" s="40">
        <v>59.87</v>
      </c>
      <c r="S22" s="40">
        <f t="shared" si="11"/>
        <v>9932.403</v>
      </c>
      <c r="T22" s="43">
        <f t="shared" si="12"/>
        <v>389.70525</v>
      </c>
      <c r="U22" s="43">
        <f t="shared" si="13"/>
        <v>519.607</v>
      </c>
      <c r="V22" s="43">
        <f t="shared" si="14"/>
        <v>649.50875</v>
      </c>
      <c r="W22" s="19"/>
    </row>
    <row r="23" spans="1:23" s="20" customFormat="1" ht="12.75" customHeight="1">
      <c r="A23" s="313"/>
      <c r="B23" s="313"/>
      <c r="C23" s="315"/>
      <c r="D23" s="44">
        <v>3</v>
      </c>
      <c r="E23" s="45">
        <v>4915.86</v>
      </c>
      <c r="F23" s="45">
        <f t="shared" si="0"/>
        <v>4424.273999999999</v>
      </c>
      <c r="G23" s="40">
        <v>59.87</v>
      </c>
      <c r="H23" s="40">
        <f t="shared" si="1"/>
        <v>9400.003999999999</v>
      </c>
      <c r="I23" s="43">
        <f t="shared" si="2"/>
        <v>49.1586</v>
      </c>
      <c r="J23" s="43">
        <f t="shared" si="3"/>
        <v>98.3172</v>
      </c>
      <c r="K23" s="43">
        <f t="shared" si="4"/>
        <v>147.4758</v>
      </c>
      <c r="L23" s="43">
        <f t="shared" si="5"/>
        <v>368.68949999999995</v>
      </c>
      <c r="M23" s="43">
        <f t="shared" si="6"/>
        <v>491.586</v>
      </c>
      <c r="N23" s="43">
        <f t="shared" si="7"/>
        <v>614.4825</v>
      </c>
      <c r="O23" s="40">
        <f t="shared" si="8"/>
        <v>1720.5509999999997</v>
      </c>
      <c r="P23" s="41">
        <f t="shared" si="9"/>
        <v>1720.5509999999997</v>
      </c>
      <c r="Q23" s="46">
        <f t="shared" si="10"/>
        <v>4424.273999999999</v>
      </c>
      <c r="R23" s="40">
        <v>59.87</v>
      </c>
      <c r="S23" s="40">
        <f t="shared" si="11"/>
        <v>9400.003999999999</v>
      </c>
      <c r="T23" s="43">
        <f t="shared" si="12"/>
        <v>368.68949999999995</v>
      </c>
      <c r="U23" s="43">
        <f t="shared" si="13"/>
        <v>491.586</v>
      </c>
      <c r="V23" s="43">
        <f t="shared" si="14"/>
        <v>614.4825</v>
      </c>
      <c r="W23" s="19"/>
    </row>
    <row r="24" spans="1:23" s="20" customFormat="1" ht="12.75" customHeight="1">
      <c r="A24" s="313"/>
      <c r="B24" s="313"/>
      <c r="C24" s="315"/>
      <c r="D24" s="50">
        <v>2</v>
      </c>
      <c r="E24" s="45">
        <v>4772.68</v>
      </c>
      <c r="F24" s="45">
        <f t="shared" si="0"/>
        <v>4295.412</v>
      </c>
      <c r="G24" s="40">
        <v>59.87</v>
      </c>
      <c r="H24" s="40">
        <f t="shared" si="1"/>
        <v>9127.962000000001</v>
      </c>
      <c r="I24" s="43">
        <f t="shared" si="2"/>
        <v>47.726800000000004</v>
      </c>
      <c r="J24" s="43">
        <f t="shared" si="3"/>
        <v>95.45360000000001</v>
      </c>
      <c r="K24" s="43">
        <f t="shared" si="4"/>
        <v>143.1804</v>
      </c>
      <c r="L24" s="43">
        <f t="shared" si="5"/>
        <v>357.951</v>
      </c>
      <c r="M24" s="43">
        <f t="shared" si="6"/>
        <v>477.26800000000003</v>
      </c>
      <c r="N24" s="43">
        <f t="shared" si="7"/>
        <v>596.585</v>
      </c>
      <c r="O24" s="40">
        <f t="shared" si="8"/>
        <v>1670.438</v>
      </c>
      <c r="P24" s="41">
        <f t="shared" si="9"/>
        <v>1670.438</v>
      </c>
      <c r="Q24" s="46">
        <f t="shared" si="10"/>
        <v>4295.412</v>
      </c>
      <c r="R24" s="40">
        <v>59.87</v>
      </c>
      <c r="S24" s="40">
        <f t="shared" si="11"/>
        <v>9127.962000000001</v>
      </c>
      <c r="T24" s="43">
        <f t="shared" si="12"/>
        <v>357.951</v>
      </c>
      <c r="U24" s="43">
        <f t="shared" si="13"/>
        <v>477.26800000000003</v>
      </c>
      <c r="V24" s="43">
        <f t="shared" si="14"/>
        <v>596.585</v>
      </c>
      <c r="W24" s="19"/>
    </row>
    <row r="25" spans="1:23" s="20" customFormat="1" ht="12.75" customHeight="1">
      <c r="A25" s="313"/>
      <c r="B25" s="313"/>
      <c r="C25" s="316"/>
      <c r="D25" s="51">
        <v>1</v>
      </c>
      <c r="E25" s="52">
        <v>4633.67</v>
      </c>
      <c r="F25" s="52">
        <f t="shared" si="0"/>
        <v>4170.303</v>
      </c>
      <c r="G25" s="53">
        <v>59.87</v>
      </c>
      <c r="H25" s="53">
        <f t="shared" si="1"/>
        <v>8863.843</v>
      </c>
      <c r="I25" s="54">
        <f t="shared" si="2"/>
        <v>46.3367</v>
      </c>
      <c r="J25" s="54">
        <f t="shared" si="3"/>
        <v>92.6734</v>
      </c>
      <c r="K25" s="54">
        <f t="shared" si="4"/>
        <v>139.0101</v>
      </c>
      <c r="L25" s="54">
        <f t="shared" si="5"/>
        <v>347.52524999999997</v>
      </c>
      <c r="M25" s="54">
        <f t="shared" si="6"/>
        <v>463.367</v>
      </c>
      <c r="N25" s="54">
        <f t="shared" si="7"/>
        <v>579.20875</v>
      </c>
      <c r="O25" s="40">
        <f t="shared" si="8"/>
        <v>1621.7845</v>
      </c>
      <c r="P25" s="41">
        <f t="shared" si="9"/>
        <v>1621.7845</v>
      </c>
      <c r="Q25" s="46">
        <f t="shared" si="10"/>
        <v>4170.303</v>
      </c>
      <c r="R25" s="53">
        <v>59.87</v>
      </c>
      <c r="S25" s="40">
        <f t="shared" si="11"/>
        <v>8863.843</v>
      </c>
      <c r="T25" s="43">
        <f t="shared" si="12"/>
        <v>347.52524999999997</v>
      </c>
      <c r="U25" s="43">
        <f t="shared" si="13"/>
        <v>463.367</v>
      </c>
      <c r="V25" s="43">
        <f t="shared" si="14"/>
        <v>579.20875</v>
      </c>
      <c r="W25" s="19"/>
    </row>
    <row r="26" spans="1:23" s="20" customFormat="1" ht="12.75" customHeight="1">
      <c r="A26" s="312" t="s">
        <v>24</v>
      </c>
      <c r="B26" s="312" t="s">
        <v>25</v>
      </c>
      <c r="C26" s="314" t="s">
        <v>20</v>
      </c>
      <c r="D26" s="55">
        <v>13</v>
      </c>
      <c r="E26" s="56">
        <v>4240.47</v>
      </c>
      <c r="F26" s="56">
        <f t="shared" si="0"/>
        <v>3816.4230000000002</v>
      </c>
      <c r="G26" s="57">
        <v>59.87</v>
      </c>
      <c r="H26" s="58">
        <f t="shared" si="1"/>
        <v>8116.763</v>
      </c>
      <c r="I26" s="54">
        <f t="shared" si="2"/>
        <v>42.404700000000005</v>
      </c>
      <c r="J26" s="54">
        <f t="shared" si="3"/>
        <v>84.80940000000001</v>
      </c>
      <c r="K26" s="54">
        <f t="shared" si="4"/>
        <v>127.2141</v>
      </c>
      <c r="L26" s="54">
        <f t="shared" si="5"/>
        <v>318.03525</v>
      </c>
      <c r="M26" s="54">
        <f t="shared" si="6"/>
        <v>424.047</v>
      </c>
      <c r="N26" s="54">
        <f t="shared" si="7"/>
        <v>530.05875</v>
      </c>
      <c r="O26" s="43"/>
      <c r="P26" s="41">
        <f t="shared" si="9"/>
        <v>1484.1645</v>
      </c>
      <c r="Q26" s="46">
        <f t="shared" si="10"/>
        <v>3816.4230000000002</v>
      </c>
      <c r="R26" s="57">
        <v>59.87</v>
      </c>
      <c r="S26" s="40">
        <f t="shared" si="11"/>
        <v>8116.763</v>
      </c>
      <c r="T26" s="43">
        <f t="shared" si="12"/>
        <v>318.03525</v>
      </c>
      <c r="U26" s="43">
        <f t="shared" si="13"/>
        <v>424.047</v>
      </c>
      <c r="V26" s="43">
        <f t="shared" si="14"/>
        <v>530.05875</v>
      </c>
      <c r="W26" s="19"/>
    </row>
    <row r="27" spans="1:23" s="20" customFormat="1" ht="12.75" customHeight="1">
      <c r="A27" s="313"/>
      <c r="B27" s="313"/>
      <c r="C27" s="315"/>
      <c r="D27" s="55">
        <v>12</v>
      </c>
      <c r="E27" s="56">
        <v>4116.96</v>
      </c>
      <c r="F27" s="56">
        <f t="shared" si="0"/>
        <v>3705.264</v>
      </c>
      <c r="G27" s="57">
        <v>59.87</v>
      </c>
      <c r="H27" s="58">
        <f t="shared" si="1"/>
        <v>7882.094</v>
      </c>
      <c r="I27" s="54">
        <f t="shared" si="2"/>
        <v>41.1696</v>
      </c>
      <c r="J27" s="54">
        <f t="shared" si="3"/>
        <v>82.3392</v>
      </c>
      <c r="K27" s="54">
        <f t="shared" si="4"/>
        <v>123.5088</v>
      </c>
      <c r="L27" s="54">
        <f t="shared" si="5"/>
        <v>308.772</v>
      </c>
      <c r="M27" s="54">
        <f t="shared" si="6"/>
        <v>411.696</v>
      </c>
      <c r="N27" s="54">
        <f t="shared" si="7"/>
        <v>514.62</v>
      </c>
      <c r="O27" s="43"/>
      <c r="P27" s="41">
        <f t="shared" si="9"/>
        <v>1440.936</v>
      </c>
      <c r="Q27" s="46">
        <f t="shared" si="10"/>
        <v>3705.264</v>
      </c>
      <c r="R27" s="57">
        <v>59.87</v>
      </c>
      <c r="S27" s="40">
        <f t="shared" si="11"/>
        <v>7882.094</v>
      </c>
      <c r="T27" s="43">
        <f t="shared" si="12"/>
        <v>308.772</v>
      </c>
      <c r="U27" s="43">
        <f t="shared" si="13"/>
        <v>411.696</v>
      </c>
      <c r="V27" s="43">
        <f t="shared" si="14"/>
        <v>514.62</v>
      </c>
      <c r="W27" s="19"/>
    </row>
    <row r="28" spans="1:23" s="20" customFormat="1" ht="12.75" customHeight="1">
      <c r="A28" s="313"/>
      <c r="B28" s="313"/>
      <c r="C28" s="316"/>
      <c r="D28" s="55">
        <v>11</v>
      </c>
      <c r="E28" s="56">
        <v>3997.05</v>
      </c>
      <c r="F28" s="56">
        <f t="shared" si="0"/>
        <v>3597.3450000000003</v>
      </c>
      <c r="G28" s="57">
        <v>59.87</v>
      </c>
      <c r="H28" s="58">
        <f t="shared" si="1"/>
        <v>7654.265</v>
      </c>
      <c r="I28" s="54">
        <f t="shared" si="2"/>
        <v>39.9705</v>
      </c>
      <c r="J28" s="54">
        <f t="shared" si="3"/>
        <v>79.941</v>
      </c>
      <c r="K28" s="54">
        <f t="shared" si="4"/>
        <v>119.9115</v>
      </c>
      <c r="L28" s="54">
        <f t="shared" si="5"/>
        <v>299.77875</v>
      </c>
      <c r="M28" s="54">
        <f t="shared" si="6"/>
        <v>399.70500000000004</v>
      </c>
      <c r="N28" s="54">
        <f t="shared" si="7"/>
        <v>499.63125</v>
      </c>
      <c r="O28" s="43"/>
      <c r="P28" s="41">
        <f t="shared" si="9"/>
        <v>1398.9675</v>
      </c>
      <c r="Q28" s="46">
        <f t="shared" si="10"/>
        <v>3597.3450000000003</v>
      </c>
      <c r="R28" s="57">
        <v>59.87</v>
      </c>
      <c r="S28" s="40">
        <f t="shared" si="11"/>
        <v>7654.265</v>
      </c>
      <c r="T28" s="43">
        <f t="shared" si="12"/>
        <v>299.77875</v>
      </c>
      <c r="U28" s="43">
        <f t="shared" si="13"/>
        <v>399.70500000000004</v>
      </c>
      <c r="V28" s="43">
        <f t="shared" si="14"/>
        <v>499.63125</v>
      </c>
      <c r="W28" s="19"/>
    </row>
    <row r="29" spans="1:23" s="20" customFormat="1" ht="12.75" customHeight="1">
      <c r="A29" s="313"/>
      <c r="B29" s="313"/>
      <c r="C29" s="317" t="s">
        <v>21</v>
      </c>
      <c r="D29" s="55">
        <v>10</v>
      </c>
      <c r="E29" s="56">
        <v>3880.63</v>
      </c>
      <c r="F29" s="56">
        <f t="shared" si="0"/>
        <v>3492.567</v>
      </c>
      <c r="G29" s="57">
        <v>59.87</v>
      </c>
      <c r="H29" s="58">
        <f t="shared" si="1"/>
        <v>7433.067</v>
      </c>
      <c r="I29" s="54">
        <f t="shared" si="2"/>
        <v>38.8063</v>
      </c>
      <c r="J29" s="54">
        <f t="shared" si="3"/>
        <v>77.6126</v>
      </c>
      <c r="K29" s="54">
        <f t="shared" si="4"/>
        <v>116.4189</v>
      </c>
      <c r="L29" s="54">
        <f t="shared" si="5"/>
        <v>291.04725</v>
      </c>
      <c r="M29" s="54">
        <f t="shared" si="6"/>
        <v>388.06300000000005</v>
      </c>
      <c r="N29" s="54">
        <f t="shared" si="7"/>
        <v>485.07875</v>
      </c>
      <c r="O29" s="43"/>
      <c r="P29" s="41">
        <f t="shared" si="9"/>
        <v>1358.2205</v>
      </c>
      <c r="Q29" s="46">
        <f t="shared" si="10"/>
        <v>3492.567</v>
      </c>
      <c r="R29" s="57">
        <v>59.87</v>
      </c>
      <c r="S29" s="40">
        <f t="shared" si="11"/>
        <v>7433.067</v>
      </c>
      <c r="T29" s="43">
        <f t="shared" si="12"/>
        <v>291.04725</v>
      </c>
      <c r="U29" s="43">
        <f t="shared" si="13"/>
        <v>388.06300000000005</v>
      </c>
      <c r="V29" s="43">
        <f t="shared" si="14"/>
        <v>485.07875</v>
      </c>
      <c r="W29" s="19"/>
    </row>
    <row r="30" spans="1:23" s="20" customFormat="1" ht="12.75" customHeight="1">
      <c r="A30" s="313"/>
      <c r="B30" s="313"/>
      <c r="C30" s="315"/>
      <c r="D30" s="55">
        <v>9</v>
      </c>
      <c r="E30" s="56">
        <v>3767.6</v>
      </c>
      <c r="F30" s="56">
        <f t="shared" si="0"/>
        <v>3390.84</v>
      </c>
      <c r="G30" s="57">
        <v>59.87</v>
      </c>
      <c r="H30" s="58">
        <f t="shared" si="1"/>
        <v>7218.31</v>
      </c>
      <c r="I30" s="54">
        <f t="shared" si="2"/>
        <v>37.676</v>
      </c>
      <c r="J30" s="54">
        <f t="shared" si="3"/>
        <v>75.352</v>
      </c>
      <c r="K30" s="54">
        <f t="shared" si="4"/>
        <v>113.02799999999999</v>
      </c>
      <c r="L30" s="54">
        <f t="shared" si="5"/>
        <v>282.57</v>
      </c>
      <c r="M30" s="54">
        <f t="shared" si="6"/>
        <v>376.76</v>
      </c>
      <c r="N30" s="54">
        <f t="shared" si="7"/>
        <v>470.95</v>
      </c>
      <c r="O30" s="43"/>
      <c r="P30" s="41">
        <f t="shared" si="9"/>
        <v>1318.6599999999999</v>
      </c>
      <c r="Q30" s="46">
        <f t="shared" si="10"/>
        <v>3390.84</v>
      </c>
      <c r="R30" s="57">
        <v>59.87</v>
      </c>
      <c r="S30" s="40">
        <f t="shared" si="11"/>
        <v>7218.31</v>
      </c>
      <c r="T30" s="43">
        <f t="shared" si="12"/>
        <v>282.57</v>
      </c>
      <c r="U30" s="43">
        <f t="shared" si="13"/>
        <v>376.76</v>
      </c>
      <c r="V30" s="43">
        <f t="shared" si="14"/>
        <v>470.95</v>
      </c>
      <c r="W30" s="19"/>
    </row>
    <row r="31" spans="1:23" s="20" customFormat="1" ht="12.75" customHeight="1">
      <c r="A31" s="313"/>
      <c r="B31" s="313"/>
      <c r="C31" s="315"/>
      <c r="D31" s="55">
        <v>8</v>
      </c>
      <c r="E31" s="56">
        <v>3564.43</v>
      </c>
      <c r="F31" s="56">
        <f t="shared" si="0"/>
        <v>3207.987</v>
      </c>
      <c r="G31" s="57">
        <v>59.87</v>
      </c>
      <c r="H31" s="58">
        <f t="shared" si="1"/>
        <v>6832.286999999999</v>
      </c>
      <c r="I31" s="54">
        <f t="shared" si="2"/>
        <v>35.6443</v>
      </c>
      <c r="J31" s="54">
        <f t="shared" si="3"/>
        <v>71.2886</v>
      </c>
      <c r="K31" s="54">
        <f t="shared" si="4"/>
        <v>106.93289999999999</v>
      </c>
      <c r="L31" s="54">
        <f t="shared" si="5"/>
        <v>267.33225</v>
      </c>
      <c r="M31" s="54">
        <f t="shared" si="6"/>
        <v>356.443</v>
      </c>
      <c r="N31" s="54">
        <f t="shared" si="7"/>
        <v>445.55375</v>
      </c>
      <c r="O31" s="43"/>
      <c r="P31" s="41">
        <f t="shared" si="9"/>
        <v>1247.5504999999998</v>
      </c>
      <c r="Q31" s="46">
        <f t="shared" si="10"/>
        <v>3207.987</v>
      </c>
      <c r="R31" s="57">
        <v>59.87</v>
      </c>
      <c r="S31" s="40">
        <f t="shared" si="11"/>
        <v>6832.286999999999</v>
      </c>
      <c r="T31" s="43">
        <f t="shared" si="12"/>
        <v>267.33225</v>
      </c>
      <c r="U31" s="43">
        <f t="shared" si="13"/>
        <v>356.443</v>
      </c>
      <c r="V31" s="43">
        <f t="shared" si="14"/>
        <v>445.55375</v>
      </c>
      <c r="W31" s="19"/>
    </row>
    <row r="32" spans="1:23" s="20" customFormat="1" ht="12.75" customHeight="1">
      <c r="A32" s="313"/>
      <c r="B32" s="313"/>
      <c r="C32" s="315"/>
      <c r="D32" s="55">
        <v>7</v>
      </c>
      <c r="E32" s="56">
        <v>3460.61</v>
      </c>
      <c r="F32" s="56">
        <f t="shared" si="0"/>
        <v>3114.549</v>
      </c>
      <c r="G32" s="57">
        <v>59.87</v>
      </c>
      <c r="H32" s="58">
        <f t="shared" si="1"/>
        <v>6635.0289999999995</v>
      </c>
      <c r="I32" s="54">
        <f t="shared" si="2"/>
        <v>34.606100000000005</v>
      </c>
      <c r="J32" s="54">
        <f t="shared" si="3"/>
        <v>69.21220000000001</v>
      </c>
      <c r="K32" s="54">
        <f t="shared" si="4"/>
        <v>103.8183</v>
      </c>
      <c r="L32" s="54">
        <f t="shared" si="5"/>
        <v>259.54575</v>
      </c>
      <c r="M32" s="54">
        <f t="shared" si="6"/>
        <v>346.06100000000004</v>
      </c>
      <c r="N32" s="54">
        <f t="shared" si="7"/>
        <v>432.57625</v>
      </c>
      <c r="O32" s="43"/>
      <c r="P32" s="41">
        <f t="shared" si="9"/>
        <v>1211.2135</v>
      </c>
      <c r="Q32" s="46">
        <f t="shared" si="10"/>
        <v>3114.549</v>
      </c>
      <c r="R32" s="57">
        <v>59.87</v>
      </c>
      <c r="S32" s="40">
        <f t="shared" si="11"/>
        <v>6635.0289999999995</v>
      </c>
      <c r="T32" s="43">
        <f t="shared" si="12"/>
        <v>259.54575</v>
      </c>
      <c r="U32" s="43">
        <f t="shared" si="13"/>
        <v>346.06100000000004</v>
      </c>
      <c r="V32" s="43">
        <f t="shared" si="14"/>
        <v>432.57625</v>
      </c>
      <c r="W32" s="19"/>
    </row>
    <row r="33" spans="1:23" s="20" customFormat="1" ht="12.75" customHeight="1">
      <c r="A33" s="313"/>
      <c r="B33" s="313"/>
      <c r="C33" s="318"/>
      <c r="D33" s="55">
        <v>6</v>
      </c>
      <c r="E33" s="56">
        <v>3359.82</v>
      </c>
      <c r="F33" s="56">
        <f t="shared" si="0"/>
        <v>3023.838</v>
      </c>
      <c r="G33" s="57">
        <v>59.87</v>
      </c>
      <c r="H33" s="58">
        <f t="shared" si="1"/>
        <v>6443.528</v>
      </c>
      <c r="I33" s="54">
        <f t="shared" si="2"/>
        <v>33.598200000000006</v>
      </c>
      <c r="J33" s="54">
        <f t="shared" si="3"/>
        <v>67.19640000000001</v>
      </c>
      <c r="K33" s="54">
        <f t="shared" si="4"/>
        <v>100.7946</v>
      </c>
      <c r="L33" s="54">
        <f t="shared" si="5"/>
        <v>251.9865</v>
      </c>
      <c r="M33" s="54">
        <f t="shared" si="6"/>
        <v>335.982</v>
      </c>
      <c r="N33" s="54">
        <f t="shared" si="7"/>
        <v>419.9775</v>
      </c>
      <c r="O33" s="43"/>
      <c r="P33" s="41">
        <f t="shared" si="9"/>
        <v>1175.937</v>
      </c>
      <c r="Q33" s="46">
        <f t="shared" si="10"/>
        <v>3023.838</v>
      </c>
      <c r="R33" s="57">
        <v>59.87</v>
      </c>
      <c r="S33" s="40">
        <f t="shared" si="11"/>
        <v>6443.528</v>
      </c>
      <c r="T33" s="43">
        <f t="shared" si="12"/>
        <v>251.9865</v>
      </c>
      <c r="U33" s="43">
        <f t="shared" si="13"/>
        <v>335.982</v>
      </c>
      <c r="V33" s="43">
        <f t="shared" si="14"/>
        <v>419.9775</v>
      </c>
      <c r="W33" s="19"/>
    </row>
    <row r="34" spans="1:23" s="20" customFormat="1" ht="12.75" customHeight="1">
      <c r="A34" s="313"/>
      <c r="B34" s="313"/>
      <c r="C34" s="325" t="s">
        <v>22</v>
      </c>
      <c r="D34" s="55">
        <v>5</v>
      </c>
      <c r="E34" s="56">
        <v>3261.96</v>
      </c>
      <c r="F34" s="56">
        <f t="shared" si="0"/>
        <v>2935.764</v>
      </c>
      <c r="G34" s="57">
        <v>59.87</v>
      </c>
      <c r="H34" s="58">
        <f t="shared" si="1"/>
        <v>6257.594</v>
      </c>
      <c r="I34" s="54">
        <f t="shared" si="2"/>
        <v>32.6196</v>
      </c>
      <c r="J34" s="54">
        <f t="shared" si="3"/>
        <v>65.2392</v>
      </c>
      <c r="K34" s="54">
        <f t="shared" si="4"/>
        <v>97.8588</v>
      </c>
      <c r="L34" s="54">
        <f t="shared" si="5"/>
        <v>244.647</v>
      </c>
      <c r="M34" s="54">
        <f t="shared" si="6"/>
        <v>326.196</v>
      </c>
      <c r="N34" s="54">
        <f t="shared" si="7"/>
        <v>407.745</v>
      </c>
      <c r="O34" s="43"/>
      <c r="P34" s="41">
        <f t="shared" si="9"/>
        <v>1141.686</v>
      </c>
      <c r="Q34" s="46">
        <f t="shared" si="10"/>
        <v>2935.764</v>
      </c>
      <c r="R34" s="57">
        <v>59.87</v>
      </c>
      <c r="S34" s="40">
        <f t="shared" si="11"/>
        <v>6257.594</v>
      </c>
      <c r="T34" s="43">
        <f t="shared" si="12"/>
        <v>244.647</v>
      </c>
      <c r="U34" s="43">
        <f t="shared" si="13"/>
        <v>326.196</v>
      </c>
      <c r="V34" s="43">
        <f t="shared" si="14"/>
        <v>407.745</v>
      </c>
      <c r="W34" s="19"/>
    </row>
    <row r="35" spans="1:23" s="20" customFormat="1" ht="12.75" customHeight="1">
      <c r="A35" s="313"/>
      <c r="B35" s="313"/>
      <c r="C35" s="315"/>
      <c r="D35" s="55">
        <v>4</v>
      </c>
      <c r="E35" s="56">
        <v>3166.95</v>
      </c>
      <c r="F35" s="56">
        <f t="shared" si="0"/>
        <v>2850.255</v>
      </c>
      <c r="G35" s="57">
        <v>59.87</v>
      </c>
      <c r="H35" s="58">
        <f t="shared" si="1"/>
        <v>6077.075</v>
      </c>
      <c r="I35" s="54">
        <f t="shared" si="2"/>
        <v>31.6695</v>
      </c>
      <c r="J35" s="54">
        <f t="shared" si="3"/>
        <v>63.339</v>
      </c>
      <c r="K35" s="54">
        <f t="shared" si="4"/>
        <v>95.0085</v>
      </c>
      <c r="L35" s="54">
        <f t="shared" si="5"/>
        <v>237.52124999999998</v>
      </c>
      <c r="M35" s="54">
        <f t="shared" si="6"/>
        <v>316.695</v>
      </c>
      <c r="N35" s="54">
        <f t="shared" si="7"/>
        <v>395.86875</v>
      </c>
      <c r="O35" s="43"/>
      <c r="P35" s="41">
        <f t="shared" si="9"/>
        <v>1108.4325</v>
      </c>
      <c r="Q35" s="46">
        <f t="shared" si="10"/>
        <v>2850.255</v>
      </c>
      <c r="R35" s="57">
        <v>59.87</v>
      </c>
      <c r="S35" s="40">
        <f t="shared" si="11"/>
        <v>6077.075</v>
      </c>
      <c r="T35" s="43">
        <f t="shared" si="12"/>
        <v>237.52124999999998</v>
      </c>
      <c r="U35" s="43">
        <f t="shared" si="13"/>
        <v>316.695</v>
      </c>
      <c r="V35" s="43">
        <f t="shared" si="14"/>
        <v>395.86875</v>
      </c>
      <c r="W35" s="19"/>
    </row>
    <row r="36" spans="1:23" s="20" customFormat="1" ht="12.75" customHeight="1">
      <c r="A36" s="313"/>
      <c r="B36" s="313"/>
      <c r="C36" s="315"/>
      <c r="D36" s="55">
        <v>3</v>
      </c>
      <c r="E36" s="56">
        <v>2996.17</v>
      </c>
      <c r="F36" s="56">
        <f t="shared" si="0"/>
        <v>2696.5530000000003</v>
      </c>
      <c r="G36" s="57">
        <v>59.87</v>
      </c>
      <c r="H36" s="58">
        <f t="shared" si="1"/>
        <v>5752.593</v>
      </c>
      <c r="I36" s="54">
        <f t="shared" si="2"/>
        <v>29.9617</v>
      </c>
      <c r="J36" s="54">
        <f t="shared" si="3"/>
        <v>59.9234</v>
      </c>
      <c r="K36" s="54">
        <f t="shared" si="4"/>
        <v>89.8851</v>
      </c>
      <c r="L36" s="54">
        <f t="shared" si="5"/>
        <v>224.71275</v>
      </c>
      <c r="M36" s="54">
        <f t="shared" si="6"/>
        <v>299.617</v>
      </c>
      <c r="N36" s="54">
        <f t="shared" si="7"/>
        <v>374.52125</v>
      </c>
      <c r="O36" s="43"/>
      <c r="P36" s="41">
        <f t="shared" si="9"/>
        <v>1048.6595</v>
      </c>
      <c r="Q36" s="46">
        <f t="shared" si="10"/>
        <v>2696.5530000000003</v>
      </c>
      <c r="R36" s="57">
        <v>59.87</v>
      </c>
      <c r="S36" s="40">
        <f t="shared" si="11"/>
        <v>5752.593</v>
      </c>
      <c r="T36" s="43">
        <f t="shared" si="12"/>
        <v>224.71275</v>
      </c>
      <c r="U36" s="43">
        <f t="shared" si="13"/>
        <v>299.617</v>
      </c>
      <c r="V36" s="43">
        <f t="shared" si="14"/>
        <v>374.52125</v>
      </c>
      <c r="W36" s="19"/>
    </row>
    <row r="37" spans="1:23" s="20" customFormat="1" ht="12.75" customHeight="1">
      <c r="A37" s="313"/>
      <c r="B37" s="313"/>
      <c r="C37" s="315"/>
      <c r="D37" s="49">
        <v>2</v>
      </c>
      <c r="E37" s="39">
        <v>2908.9</v>
      </c>
      <c r="F37" s="59">
        <f t="shared" si="0"/>
        <v>2618.01</v>
      </c>
      <c r="G37" s="60">
        <v>59.87</v>
      </c>
      <c r="H37" s="58">
        <f t="shared" si="1"/>
        <v>5586.78</v>
      </c>
      <c r="I37" s="54">
        <f t="shared" si="2"/>
        <v>29.089000000000002</v>
      </c>
      <c r="J37" s="54">
        <f t="shared" si="3"/>
        <v>58.178000000000004</v>
      </c>
      <c r="K37" s="54">
        <f t="shared" si="4"/>
        <v>87.267</v>
      </c>
      <c r="L37" s="54">
        <f t="shared" si="5"/>
        <v>218.1675</v>
      </c>
      <c r="M37" s="54">
        <f t="shared" si="6"/>
        <v>290.89000000000004</v>
      </c>
      <c r="N37" s="54">
        <f t="shared" si="7"/>
        <v>363.6125</v>
      </c>
      <c r="O37" s="43"/>
      <c r="P37" s="41">
        <f t="shared" si="9"/>
        <v>1018.115</v>
      </c>
      <c r="Q37" s="46">
        <f t="shared" si="10"/>
        <v>2618.01</v>
      </c>
      <c r="R37" s="60">
        <v>59.87</v>
      </c>
      <c r="S37" s="40">
        <f t="shared" si="11"/>
        <v>5586.78</v>
      </c>
      <c r="T37" s="43">
        <f t="shared" si="12"/>
        <v>218.1675</v>
      </c>
      <c r="U37" s="43">
        <f t="shared" si="13"/>
        <v>290.89000000000004</v>
      </c>
      <c r="V37" s="43">
        <f t="shared" si="14"/>
        <v>363.6125</v>
      </c>
      <c r="W37" s="19"/>
    </row>
    <row r="38" spans="1:23" s="20" customFormat="1" ht="12.75" customHeight="1" thickBot="1">
      <c r="A38" s="313"/>
      <c r="B38" s="313"/>
      <c r="C38" s="316"/>
      <c r="D38" s="61">
        <v>1</v>
      </c>
      <c r="E38" s="62">
        <v>2824.17</v>
      </c>
      <c r="F38" s="46">
        <f t="shared" si="0"/>
        <v>2541.753</v>
      </c>
      <c r="G38" s="63">
        <v>59.87</v>
      </c>
      <c r="H38" s="64">
        <f t="shared" si="1"/>
        <v>5425.793000000001</v>
      </c>
      <c r="I38" s="54">
        <f t="shared" si="2"/>
        <v>28.2417</v>
      </c>
      <c r="J38" s="54">
        <f t="shared" si="3"/>
        <v>56.4834</v>
      </c>
      <c r="K38" s="54">
        <f t="shared" si="4"/>
        <v>84.7251</v>
      </c>
      <c r="L38" s="54">
        <f t="shared" si="5"/>
        <v>211.81275</v>
      </c>
      <c r="M38" s="54">
        <f t="shared" si="6"/>
        <v>282.41700000000003</v>
      </c>
      <c r="N38" s="54">
        <f t="shared" si="7"/>
        <v>353.02125</v>
      </c>
      <c r="O38" s="43"/>
      <c r="P38" s="41">
        <f t="shared" si="9"/>
        <v>988.4594999999999</v>
      </c>
      <c r="Q38" s="46">
        <f t="shared" si="10"/>
        <v>2541.753</v>
      </c>
      <c r="R38" s="63">
        <v>59.87</v>
      </c>
      <c r="S38" s="40">
        <f t="shared" si="11"/>
        <v>5425.793000000001</v>
      </c>
      <c r="T38" s="43">
        <f t="shared" si="12"/>
        <v>211.81275</v>
      </c>
      <c r="U38" s="43">
        <f t="shared" si="13"/>
        <v>282.41700000000003</v>
      </c>
      <c r="V38" s="43">
        <f t="shared" si="14"/>
        <v>353.02125</v>
      </c>
      <c r="W38" s="19"/>
    </row>
    <row r="39" spans="1:23" s="20" customFormat="1" ht="12.75" customHeight="1">
      <c r="A39" s="312" t="s">
        <v>26</v>
      </c>
      <c r="B39" s="312" t="s">
        <v>27</v>
      </c>
      <c r="C39" s="322" t="s">
        <v>20</v>
      </c>
      <c r="D39" s="44">
        <v>13</v>
      </c>
      <c r="E39" s="45">
        <v>2511.37</v>
      </c>
      <c r="F39" s="46">
        <f t="shared" si="0"/>
        <v>2260.233</v>
      </c>
      <c r="G39" s="63">
        <v>59.87</v>
      </c>
      <c r="H39" s="64">
        <f t="shared" si="1"/>
        <v>4831.473</v>
      </c>
      <c r="I39" s="54">
        <f t="shared" si="2"/>
        <v>25.113699999999998</v>
      </c>
      <c r="J39" s="54">
        <f t="shared" si="3"/>
        <v>50.227399999999996</v>
      </c>
      <c r="K39" s="54">
        <f t="shared" si="4"/>
        <v>75.3411</v>
      </c>
      <c r="L39" s="54">
        <f t="shared" si="5"/>
        <v>188.35275</v>
      </c>
      <c r="M39" s="54">
        <f t="shared" si="6"/>
        <v>251.137</v>
      </c>
      <c r="N39" s="54">
        <f t="shared" si="7"/>
        <v>313.92125</v>
      </c>
      <c r="O39" s="43"/>
      <c r="P39" s="65"/>
      <c r="Q39" s="46">
        <f t="shared" si="10"/>
        <v>2260.233</v>
      </c>
      <c r="R39" s="63">
        <v>59.87</v>
      </c>
      <c r="S39" s="40">
        <f t="shared" si="11"/>
        <v>4831.473</v>
      </c>
      <c r="T39" s="43">
        <f t="shared" si="12"/>
        <v>188.35275</v>
      </c>
      <c r="U39" s="43">
        <f t="shared" si="13"/>
        <v>251.137</v>
      </c>
      <c r="V39" s="43">
        <f t="shared" si="14"/>
        <v>313.92125</v>
      </c>
      <c r="W39" s="19"/>
    </row>
    <row r="40" spans="1:23" s="20" customFormat="1" ht="12.75" customHeight="1">
      <c r="A40" s="313"/>
      <c r="B40" s="313"/>
      <c r="C40" s="322"/>
      <c r="D40" s="44">
        <v>12</v>
      </c>
      <c r="E40" s="45">
        <v>2403.23</v>
      </c>
      <c r="F40" s="46">
        <f t="shared" si="0"/>
        <v>2162.907</v>
      </c>
      <c r="G40" s="63">
        <v>59.87</v>
      </c>
      <c r="H40" s="64">
        <f t="shared" si="1"/>
        <v>4626.0070000000005</v>
      </c>
      <c r="I40" s="54">
        <f t="shared" si="2"/>
        <v>24.0323</v>
      </c>
      <c r="J40" s="54">
        <f t="shared" si="3"/>
        <v>48.0646</v>
      </c>
      <c r="K40" s="54">
        <f t="shared" si="4"/>
        <v>72.09689999999999</v>
      </c>
      <c r="L40" s="54">
        <f t="shared" si="5"/>
        <v>180.24224999999998</v>
      </c>
      <c r="M40" s="54">
        <f t="shared" si="6"/>
        <v>240.323</v>
      </c>
      <c r="N40" s="54">
        <f t="shared" si="7"/>
        <v>300.40375</v>
      </c>
      <c r="O40" s="43"/>
      <c r="P40" s="65"/>
      <c r="Q40" s="46">
        <f t="shared" si="10"/>
        <v>2162.907</v>
      </c>
      <c r="R40" s="63">
        <v>59.87</v>
      </c>
      <c r="S40" s="40">
        <f t="shared" si="11"/>
        <v>4626.0070000000005</v>
      </c>
      <c r="T40" s="43">
        <f t="shared" si="12"/>
        <v>180.24224999999998</v>
      </c>
      <c r="U40" s="43">
        <f t="shared" si="13"/>
        <v>240.323</v>
      </c>
      <c r="V40" s="43">
        <f t="shared" si="14"/>
        <v>300.40375</v>
      </c>
      <c r="W40" s="19"/>
    </row>
    <row r="41" spans="1:23" s="20" customFormat="1" ht="12.75" customHeight="1">
      <c r="A41" s="313"/>
      <c r="B41" s="313"/>
      <c r="C41" s="323"/>
      <c r="D41" s="47">
        <v>11</v>
      </c>
      <c r="E41" s="48">
        <v>2299.74</v>
      </c>
      <c r="F41" s="46">
        <f t="shared" si="0"/>
        <v>2069.766</v>
      </c>
      <c r="G41" s="63">
        <v>59.87</v>
      </c>
      <c r="H41" s="64">
        <f t="shared" si="1"/>
        <v>4429.375999999999</v>
      </c>
      <c r="I41" s="54">
        <f t="shared" si="2"/>
        <v>22.9974</v>
      </c>
      <c r="J41" s="54">
        <f t="shared" si="3"/>
        <v>45.9948</v>
      </c>
      <c r="K41" s="54">
        <f t="shared" si="4"/>
        <v>68.9922</v>
      </c>
      <c r="L41" s="54">
        <f t="shared" si="5"/>
        <v>172.48049999999998</v>
      </c>
      <c r="M41" s="54">
        <f t="shared" si="6"/>
        <v>229.974</v>
      </c>
      <c r="N41" s="54">
        <f t="shared" si="7"/>
        <v>287.4675</v>
      </c>
      <c r="O41" s="43"/>
      <c r="P41" s="65"/>
      <c r="Q41" s="46">
        <f t="shared" si="10"/>
        <v>2069.766</v>
      </c>
      <c r="R41" s="63">
        <v>59.87</v>
      </c>
      <c r="S41" s="40">
        <f t="shared" si="11"/>
        <v>4429.375999999999</v>
      </c>
      <c r="T41" s="43">
        <f t="shared" si="12"/>
        <v>172.48049999999998</v>
      </c>
      <c r="U41" s="43">
        <f t="shared" si="13"/>
        <v>229.974</v>
      </c>
      <c r="V41" s="43">
        <f t="shared" si="14"/>
        <v>287.4675</v>
      </c>
      <c r="W41" s="19"/>
    </row>
    <row r="42" spans="1:23" s="20" customFormat="1" ht="12.75" customHeight="1">
      <c r="A42" s="313"/>
      <c r="B42" s="313"/>
      <c r="C42" s="319" t="s">
        <v>21</v>
      </c>
      <c r="D42" s="49">
        <v>10</v>
      </c>
      <c r="E42" s="39">
        <v>2200.71</v>
      </c>
      <c r="F42" s="46">
        <f t="shared" si="0"/>
        <v>1980.6390000000001</v>
      </c>
      <c r="G42" s="63">
        <v>59.87</v>
      </c>
      <c r="H42" s="64">
        <f t="shared" si="1"/>
        <v>4241.219</v>
      </c>
      <c r="I42" s="54">
        <f t="shared" si="2"/>
        <v>22.0071</v>
      </c>
      <c r="J42" s="54">
        <f t="shared" si="3"/>
        <v>44.0142</v>
      </c>
      <c r="K42" s="54">
        <f t="shared" si="4"/>
        <v>66.0213</v>
      </c>
      <c r="L42" s="54">
        <f t="shared" si="5"/>
        <v>165.05325</v>
      </c>
      <c r="M42" s="54">
        <f t="shared" si="6"/>
        <v>220.07100000000003</v>
      </c>
      <c r="N42" s="54">
        <f t="shared" si="7"/>
        <v>275.08875</v>
      </c>
      <c r="O42" s="43"/>
      <c r="P42" s="65"/>
      <c r="Q42" s="46">
        <f t="shared" si="10"/>
        <v>1980.6390000000001</v>
      </c>
      <c r="R42" s="63">
        <v>59.87</v>
      </c>
      <c r="S42" s="40">
        <f t="shared" si="11"/>
        <v>4241.219</v>
      </c>
      <c r="T42" s="43">
        <f t="shared" si="12"/>
        <v>165.05325</v>
      </c>
      <c r="U42" s="43">
        <f t="shared" si="13"/>
        <v>220.07100000000003</v>
      </c>
      <c r="V42" s="43">
        <f t="shared" si="14"/>
        <v>275.08875</v>
      </c>
      <c r="W42" s="19"/>
    </row>
    <row r="43" spans="1:23" s="20" customFormat="1" ht="12.75" customHeight="1">
      <c r="A43" s="313"/>
      <c r="B43" s="313"/>
      <c r="C43" s="320"/>
      <c r="D43" s="44">
        <v>9</v>
      </c>
      <c r="E43" s="45">
        <v>2105.94</v>
      </c>
      <c r="F43" s="46">
        <f t="shared" si="0"/>
        <v>1895.346</v>
      </c>
      <c r="G43" s="63">
        <v>59.87</v>
      </c>
      <c r="H43" s="64">
        <f t="shared" si="1"/>
        <v>4061.156</v>
      </c>
      <c r="I43" s="54">
        <f t="shared" si="2"/>
        <v>21.0594</v>
      </c>
      <c r="J43" s="54">
        <f t="shared" si="3"/>
        <v>42.1188</v>
      </c>
      <c r="K43" s="54">
        <f t="shared" si="4"/>
        <v>63.1782</v>
      </c>
      <c r="L43" s="54">
        <f t="shared" si="5"/>
        <v>157.9455</v>
      </c>
      <c r="M43" s="54">
        <f t="shared" si="6"/>
        <v>210.59400000000002</v>
      </c>
      <c r="N43" s="54">
        <f t="shared" si="7"/>
        <v>263.2425</v>
      </c>
      <c r="O43" s="43"/>
      <c r="P43" s="65"/>
      <c r="Q43" s="46">
        <f t="shared" si="10"/>
        <v>1895.346</v>
      </c>
      <c r="R43" s="63">
        <v>59.87</v>
      </c>
      <c r="S43" s="40">
        <f t="shared" si="11"/>
        <v>4061.156</v>
      </c>
      <c r="T43" s="43">
        <f t="shared" si="12"/>
        <v>157.9455</v>
      </c>
      <c r="U43" s="43">
        <f t="shared" si="13"/>
        <v>210.59400000000002</v>
      </c>
      <c r="V43" s="43">
        <f t="shared" si="14"/>
        <v>263.2425</v>
      </c>
      <c r="W43" s="19"/>
    </row>
    <row r="44" spans="1:23" s="20" customFormat="1" ht="12.75" customHeight="1">
      <c r="A44" s="313"/>
      <c r="B44" s="313"/>
      <c r="C44" s="320"/>
      <c r="D44" s="44">
        <v>8</v>
      </c>
      <c r="E44" s="45">
        <v>1992.37</v>
      </c>
      <c r="F44" s="46">
        <f t="shared" si="0"/>
        <v>1793.133</v>
      </c>
      <c r="G44" s="63">
        <v>59.87</v>
      </c>
      <c r="H44" s="64">
        <f t="shared" si="1"/>
        <v>3845.3729999999996</v>
      </c>
      <c r="I44" s="54">
        <f t="shared" si="2"/>
        <v>19.9237</v>
      </c>
      <c r="J44" s="54">
        <f t="shared" si="3"/>
        <v>39.8474</v>
      </c>
      <c r="K44" s="54">
        <f t="shared" si="4"/>
        <v>59.7711</v>
      </c>
      <c r="L44" s="54">
        <f t="shared" si="5"/>
        <v>149.42774999999997</v>
      </c>
      <c r="M44" s="54">
        <f t="shared" si="6"/>
        <v>199.237</v>
      </c>
      <c r="N44" s="54">
        <f t="shared" si="7"/>
        <v>249.04625</v>
      </c>
      <c r="O44" s="43"/>
      <c r="P44" s="65"/>
      <c r="Q44" s="46">
        <f t="shared" si="10"/>
        <v>1793.133</v>
      </c>
      <c r="R44" s="63">
        <v>59.87</v>
      </c>
      <c r="S44" s="40">
        <f t="shared" si="11"/>
        <v>3845.3729999999996</v>
      </c>
      <c r="T44" s="43">
        <f t="shared" si="12"/>
        <v>149.42774999999997</v>
      </c>
      <c r="U44" s="43">
        <f t="shared" si="13"/>
        <v>199.237</v>
      </c>
      <c r="V44" s="43">
        <f t="shared" si="14"/>
        <v>249.04625</v>
      </c>
      <c r="W44" s="19"/>
    </row>
    <row r="45" spans="1:23" s="20" customFormat="1" ht="12.75" customHeight="1">
      <c r="A45" s="313"/>
      <c r="B45" s="313"/>
      <c r="C45" s="320"/>
      <c r="D45" s="44">
        <v>7</v>
      </c>
      <c r="E45" s="45">
        <v>1906.58</v>
      </c>
      <c r="F45" s="46">
        <f t="shared" si="0"/>
        <v>1715.922</v>
      </c>
      <c r="G45" s="63">
        <v>59.87</v>
      </c>
      <c r="H45" s="64">
        <f t="shared" si="1"/>
        <v>3682.372</v>
      </c>
      <c r="I45" s="54">
        <f t="shared" si="2"/>
        <v>19.0658</v>
      </c>
      <c r="J45" s="54">
        <f t="shared" si="3"/>
        <v>38.1316</v>
      </c>
      <c r="K45" s="54">
        <f t="shared" si="4"/>
        <v>57.197399999999995</v>
      </c>
      <c r="L45" s="54">
        <f t="shared" si="5"/>
        <v>142.99349999999998</v>
      </c>
      <c r="M45" s="54">
        <f t="shared" si="6"/>
        <v>190.65800000000002</v>
      </c>
      <c r="N45" s="54">
        <f t="shared" si="7"/>
        <v>238.3225</v>
      </c>
      <c r="O45" s="43"/>
      <c r="P45" s="65"/>
      <c r="Q45" s="46">
        <f t="shared" si="10"/>
        <v>1715.922</v>
      </c>
      <c r="R45" s="63">
        <v>59.87</v>
      </c>
      <c r="S45" s="40">
        <f t="shared" si="11"/>
        <v>3682.372</v>
      </c>
      <c r="T45" s="43">
        <f t="shared" si="12"/>
        <v>142.99349999999998</v>
      </c>
      <c r="U45" s="43">
        <f t="shared" si="13"/>
        <v>190.65800000000002</v>
      </c>
      <c r="V45" s="43">
        <f t="shared" si="14"/>
        <v>238.3225</v>
      </c>
      <c r="W45" s="19"/>
    </row>
    <row r="46" spans="1:23" s="20" customFormat="1" ht="12.75" customHeight="1">
      <c r="A46" s="313"/>
      <c r="B46" s="313"/>
      <c r="C46" s="324"/>
      <c r="D46" s="47">
        <v>6</v>
      </c>
      <c r="E46" s="48">
        <v>1824.48</v>
      </c>
      <c r="F46" s="46">
        <f t="shared" si="0"/>
        <v>1642.0320000000002</v>
      </c>
      <c r="G46" s="63">
        <v>59.87</v>
      </c>
      <c r="H46" s="64">
        <f t="shared" si="1"/>
        <v>3526.382</v>
      </c>
      <c r="I46" s="54">
        <f t="shared" si="2"/>
        <v>18.2448</v>
      </c>
      <c r="J46" s="54">
        <f t="shared" si="3"/>
        <v>36.4896</v>
      </c>
      <c r="K46" s="54">
        <f t="shared" si="4"/>
        <v>54.7344</v>
      </c>
      <c r="L46" s="54">
        <f t="shared" si="5"/>
        <v>136.83599999999998</v>
      </c>
      <c r="M46" s="54">
        <f t="shared" si="6"/>
        <v>182.448</v>
      </c>
      <c r="N46" s="54">
        <f t="shared" si="7"/>
        <v>228.06</v>
      </c>
      <c r="O46" s="43"/>
      <c r="P46" s="65"/>
      <c r="Q46" s="46">
        <f t="shared" si="10"/>
        <v>1642.0320000000002</v>
      </c>
      <c r="R46" s="63">
        <v>59.87</v>
      </c>
      <c r="S46" s="40">
        <f t="shared" si="11"/>
        <v>3526.382</v>
      </c>
      <c r="T46" s="43">
        <f t="shared" si="12"/>
        <v>136.83599999999998</v>
      </c>
      <c r="U46" s="43">
        <f t="shared" si="13"/>
        <v>182.448</v>
      </c>
      <c r="V46" s="43">
        <f t="shared" si="14"/>
        <v>228.06</v>
      </c>
      <c r="W46" s="19"/>
    </row>
    <row r="47" spans="1:23" s="20" customFormat="1" ht="12.75" customHeight="1">
      <c r="A47" s="313"/>
      <c r="B47" s="313"/>
      <c r="C47" s="319" t="s">
        <v>22</v>
      </c>
      <c r="D47" s="49">
        <v>5</v>
      </c>
      <c r="E47" s="39">
        <v>1745.91</v>
      </c>
      <c r="F47" s="46">
        <f t="shared" si="0"/>
        <v>1571.3190000000002</v>
      </c>
      <c r="G47" s="63">
        <v>59.87</v>
      </c>
      <c r="H47" s="64">
        <f t="shared" si="1"/>
        <v>3377.099</v>
      </c>
      <c r="I47" s="54">
        <f t="shared" si="2"/>
        <v>17.459100000000003</v>
      </c>
      <c r="J47" s="54">
        <f t="shared" si="3"/>
        <v>34.918200000000006</v>
      </c>
      <c r="K47" s="54">
        <f t="shared" si="4"/>
        <v>52.3773</v>
      </c>
      <c r="L47" s="54">
        <f t="shared" si="5"/>
        <v>130.94325</v>
      </c>
      <c r="M47" s="54">
        <f t="shared" si="6"/>
        <v>174.591</v>
      </c>
      <c r="N47" s="54">
        <f t="shared" si="7"/>
        <v>218.23875</v>
      </c>
      <c r="O47" s="43"/>
      <c r="P47" s="65"/>
      <c r="Q47" s="46">
        <f t="shared" si="10"/>
        <v>1571.3190000000002</v>
      </c>
      <c r="R47" s="63">
        <v>59.87</v>
      </c>
      <c r="S47" s="40">
        <f t="shared" si="11"/>
        <v>3377.099</v>
      </c>
      <c r="T47" s="43">
        <f t="shared" si="12"/>
        <v>130.94325</v>
      </c>
      <c r="U47" s="43">
        <f t="shared" si="13"/>
        <v>174.591</v>
      </c>
      <c r="V47" s="43">
        <f t="shared" si="14"/>
        <v>218.23875</v>
      </c>
      <c r="W47" s="19"/>
    </row>
    <row r="48" spans="1:23" s="20" customFormat="1" ht="12.75" customHeight="1">
      <c r="A48" s="313"/>
      <c r="B48" s="313"/>
      <c r="C48" s="320"/>
      <c r="D48" s="44">
        <v>4</v>
      </c>
      <c r="E48" s="45">
        <v>1670.73</v>
      </c>
      <c r="F48" s="46">
        <f t="shared" si="0"/>
        <v>1503.6570000000002</v>
      </c>
      <c r="G48" s="63">
        <v>59.87</v>
      </c>
      <c r="H48" s="64">
        <f t="shared" si="1"/>
        <v>3234.257</v>
      </c>
      <c r="I48" s="54">
        <f t="shared" si="2"/>
        <v>16.7073</v>
      </c>
      <c r="J48" s="54">
        <f t="shared" si="3"/>
        <v>33.4146</v>
      </c>
      <c r="K48" s="54">
        <f t="shared" si="4"/>
        <v>50.1219</v>
      </c>
      <c r="L48" s="54">
        <f t="shared" si="5"/>
        <v>125.30475</v>
      </c>
      <c r="M48" s="54">
        <f t="shared" si="6"/>
        <v>167.073</v>
      </c>
      <c r="N48" s="54">
        <f t="shared" si="7"/>
        <v>208.84125</v>
      </c>
      <c r="O48" s="43"/>
      <c r="P48" s="65"/>
      <c r="Q48" s="46">
        <f t="shared" si="10"/>
        <v>1503.6570000000002</v>
      </c>
      <c r="R48" s="63">
        <v>59.87</v>
      </c>
      <c r="S48" s="40">
        <f t="shared" si="11"/>
        <v>3234.257</v>
      </c>
      <c r="T48" s="43">
        <f t="shared" si="12"/>
        <v>125.30475</v>
      </c>
      <c r="U48" s="43">
        <f t="shared" si="13"/>
        <v>167.073</v>
      </c>
      <c r="V48" s="43">
        <f t="shared" si="14"/>
        <v>208.84125</v>
      </c>
      <c r="W48" s="19"/>
    </row>
    <row r="49" spans="1:23" s="20" customFormat="1" ht="12.75" customHeight="1">
      <c r="A49" s="313"/>
      <c r="B49" s="313"/>
      <c r="C49" s="320"/>
      <c r="D49" s="44">
        <v>3</v>
      </c>
      <c r="E49" s="45">
        <v>1580.63</v>
      </c>
      <c r="F49" s="46">
        <f t="shared" si="0"/>
        <v>1422.5670000000002</v>
      </c>
      <c r="G49" s="63">
        <v>59.87</v>
      </c>
      <c r="H49" s="64">
        <f t="shared" si="1"/>
        <v>3063.067</v>
      </c>
      <c r="I49" s="54">
        <f t="shared" si="2"/>
        <v>15.806300000000002</v>
      </c>
      <c r="J49" s="54">
        <f t="shared" si="3"/>
        <v>31.612600000000004</v>
      </c>
      <c r="K49" s="54">
        <f t="shared" si="4"/>
        <v>47.4189</v>
      </c>
      <c r="L49" s="54">
        <f t="shared" si="5"/>
        <v>118.54725</v>
      </c>
      <c r="M49" s="54">
        <f t="shared" si="6"/>
        <v>158.06300000000002</v>
      </c>
      <c r="N49" s="54">
        <f t="shared" si="7"/>
        <v>197.57875</v>
      </c>
      <c r="O49" s="43"/>
      <c r="P49" s="65"/>
      <c r="Q49" s="46">
        <f t="shared" si="10"/>
        <v>1422.5670000000002</v>
      </c>
      <c r="R49" s="63">
        <v>59.87</v>
      </c>
      <c r="S49" s="40">
        <f t="shared" si="11"/>
        <v>3063.067</v>
      </c>
      <c r="T49" s="43">
        <f t="shared" si="12"/>
        <v>118.54725</v>
      </c>
      <c r="U49" s="43">
        <f t="shared" si="13"/>
        <v>158.06300000000002</v>
      </c>
      <c r="V49" s="43">
        <f t="shared" si="14"/>
        <v>197.57875</v>
      </c>
      <c r="W49" s="19"/>
    </row>
    <row r="50" spans="1:23" s="20" customFormat="1" ht="12.75" customHeight="1">
      <c r="A50" s="313"/>
      <c r="B50" s="313"/>
      <c r="C50" s="320"/>
      <c r="D50" s="44">
        <v>2</v>
      </c>
      <c r="E50" s="45">
        <v>1512.57</v>
      </c>
      <c r="F50" s="46">
        <f t="shared" si="0"/>
        <v>1361.3129999999999</v>
      </c>
      <c r="G50" s="63">
        <v>59.87</v>
      </c>
      <c r="H50" s="64">
        <f t="shared" si="1"/>
        <v>2933.7529999999997</v>
      </c>
      <c r="I50" s="54">
        <f t="shared" si="2"/>
        <v>15.1257</v>
      </c>
      <c r="J50" s="54">
        <f t="shared" si="3"/>
        <v>30.2514</v>
      </c>
      <c r="K50" s="54">
        <f t="shared" si="4"/>
        <v>45.3771</v>
      </c>
      <c r="L50" s="54">
        <f t="shared" si="5"/>
        <v>113.44274999999999</v>
      </c>
      <c r="M50" s="54">
        <f t="shared" si="6"/>
        <v>151.257</v>
      </c>
      <c r="N50" s="54">
        <f t="shared" si="7"/>
        <v>189.07125</v>
      </c>
      <c r="O50" s="43"/>
      <c r="P50" s="65"/>
      <c r="Q50" s="46">
        <f t="shared" si="10"/>
        <v>1361.3129999999999</v>
      </c>
      <c r="R50" s="63">
        <v>59.87</v>
      </c>
      <c r="S50" s="40">
        <f t="shared" si="11"/>
        <v>2933.7529999999997</v>
      </c>
      <c r="T50" s="43">
        <f t="shared" si="12"/>
        <v>113.44274999999999</v>
      </c>
      <c r="U50" s="43">
        <f t="shared" si="13"/>
        <v>151.257</v>
      </c>
      <c r="V50" s="43">
        <f t="shared" si="14"/>
        <v>189.07125</v>
      </c>
      <c r="W50" s="19"/>
    </row>
    <row r="51" spans="1:23" s="20" customFormat="1" ht="12.75" customHeight="1" thickBot="1">
      <c r="A51" s="313"/>
      <c r="B51" s="313"/>
      <c r="C51" s="321"/>
      <c r="D51" s="61">
        <v>1</v>
      </c>
      <c r="E51" s="66">
        <v>1447.43</v>
      </c>
      <c r="F51" s="46">
        <f t="shared" si="0"/>
        <v>1302.6870000000001</v>
      </c>
      <c r="G51" s="63">
        <v>59.87</v>
      </c>
      <c r="H51" s="64">
        <f t="shared" si="1"/>
        <v>2809.987</v>
      </c>
      <c r="I51" s="54">
        <f t="shared" si="2"/>
        <v>14.474300000000001</v>
      </c>
      <c r="J51" s="54">
        <f t="shared" si="3"/>
        <v>28.948600000000003</v>
      </c>
      <c r="K51" s="54">
        <f t="shared" si="4"/>
        <v>43.4229</v>
      </c>
      <c r="L51" s="54">
        <f t="shared" si="5"/>
        <v>108.55725</v>
      </c>
      <c r="M51" s="54">
        <f t="shared" si="6"/>
        <v>144.74300000000002</v>
      </c>
      <c r="N51" s="54">
        <f t="shared" si="7"/>
        <v>180.92875</v>
      </c>
      <c r="O51" s="43"/>
      <c r="P51" s="65"/>
      <c r="Q51" s="67">
        <f t="shared" si="10"/>
        <v>1302.6870000000001</v>
      </c>
      <c r="R51" s="63">
        <v>59.87</v>
      </c>
      <c r="S51" s="40">
        <f t="shared" si="11"/>
        <v>2809.987</v>
      </c>
      <c r="T51" s="43">
        <f t="shared" si="12"/>
        <v>108.55725</v>
      </c>
      <c r="U51" s="43">
        <f t="shared" si="13"/>
        <v>144.74300000000002</v>
      </c>
      <c r="V51" s="43">
        <f t="shared" si="14"/>
        <v>180.92875</v>
      </c>
      <c r="W51" s="19"/>
    </row>
    <row r="52" spans="1:23" s="20" customFormat="1" ht="12.75" customHeight="1" thickBot="1">
      <c r="A52" s="68"/>
      <c r="B52" s="69"/>
      <c r="C52" s="70"/>
      <c r="D52" s="71"/>
      <c r="E52" s="72"/>
      <c r="F52" s="73"/>
      <c r="G52" s="74"/>
      <c r="H52" s="74"/>
      <c r="I52" s="74"/>
      <c r="J52" s="74"/>
      <c r="K52" s="74"/>
      <c r="L52" s="74"/>
      <c r="M52" s="74"/>
      <c r="N52" s="75"/>
      <c r="O52" s="76"/>
      <c r="P52" s="76"/>
      <c r="Q52" s="73"/>
      <c r="R52" s="73"/>
      <c r="S52" s="73"/>
      <c r="T52" s="73"/>
      <c r="U52" s="74"/>
      <c r="V52" s="77"/>
      <c r="W52" s="19"/>
    </row>
    <row r="53" spans="1:23" s="20" customFormat="1" ht="13.5" thickTop="1">
      <c r="A53" s="12" t="s">
        <v>123</v>
      </c>
      <c r="B53" s="19"/>
      <c r="W53" s="19"/>
    </row>
    <row r="54" spans="1:23" s="20" customFormat="1" ht="12.75" customHeight="1">
      <c r="A54" s="310" t="s">
        <v>57</v>
      </c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19"/>
    </row>
    <row r="55" spans="1:23" s="20" customFormat="1" ht="12.75">
      <c r="A55" s="311" t="s">
        <v>118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9"/>
    </row>
    <row r="56" spans="1:23" s="20" customFormat="1" ht="12.75">
      <c r="A56" s="19"/>
      <c r="B56" s="19"/>
      <c r="W56" s="19"/>
    </row>
    <row r="57" spans="1:23" s="20" customFormat="1" ht="12.75">
      <c r="A57" s="19"/>
      <c r="B57" s="19"/>
      <c r="W57" s="19"/>
    </row>
    <row r="58" spans="1:23" s="20" customFormat="1" ht="12.75">
      <c r="A58" s="19"/>
      <c r="B58" s="19"/>
      <c r="W58" s="19"/>
    </row>
    <row r="59" spans="1:23" s="20" customFormat="1" ht="12.75">
      <c r="A59" s="19"/>
      <c r="B59" s="19"/>
      <c r="W59" s="19"/>
    </row>
    <row r="60" spans="1:23" s="20" customFormat="1" ht="12.75">
      <c r="A60" s="19"/>
      <c r="B60" s="19"/>
      <c r="W60" s="19"/>
    </row>
  </sheetData>
  <sheetProtection/>
  <mergeCells count="46">
    <mergeCell ref="A13:A25"/>
    <mergeCell ref="A7:D7"/>
    <mergeCell ref="A8:A12"/>
    <mergeCell ref="B8:B12"/>
    <mergeCell ref="C8:C12"/>
    <mergeCell ref="D8:D12"/>
    <mergeCell ref="B13:B25"/>
    <mergeCell ref="C16:C20"/>
    <mergeCell ref="C13:C15"/>
    <mergeCell ref="C21:C25"/>
    <mergeCell ref="F9:H9"/>
    <mergeCell ref="I10:N10"/>
    <mergeCell ref="H10:H12"/>
    <mergeCell ref="O10:O12"/>
    <mergeCell ref="S10:S12"/>
    <mergeCell ref="T10:V10"/>
    <mergeCell ref="A39:A51"/>
    <mergeCell ref="B39:B51"/>
    <mergeCell ref="Q9:S9"/>
    <mergeCell ref="I9:P9"/>
    <mergeCell ref="E7:E10"/>
    <mergeCell ref="F10:F12"/>
    <mergeCell ref="G10:G12"/>
    <mergeCell ref="F8:P8"/>
    <mergeCell ref="F7:V7"/>
    <mergeCell ref="Q8:V8"/>
    <mergeCell ref="A54:V54"/>
    <mergeCell ref="A55:V55"/>
    <mergeCell ref="A26:A38"/>
    <mergeCell ref="B26:B38"/>
    <mergeCell ref="C26:C28"/>
    <mergeCell ref="C29:C33"/>
    <mergeCell ref="C47:C51"/>
    <mergeCell ref="C39:C41"/>
    <mergeCell ref="C42:C46"/>
    <mergeCell ref="C34:C38"/>
    <mergeCell ref="A1:V1"/>
    <mergeCell ref="A2:V2"/>
    <mergeCell ref="A4:V4"/>
    <mergeCell ref="A5:V5"/>
    <mergeCell ref="E11:E12"/>
    <mergeCell ref="I11:K11"/>
    <mergeCell ref="T9:V9"/>
    <mergeCell ref="Q10:Q12"/>
    <mergeCell ref="R10:R12"/>
    <mergeCell ref="P10:P1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60" sqref="A60"/>
    </sheetView>
  </sheetViews>
  <sheetFormatPr defaultColWidth="9.140625" defaultRowHeight="15"/>
  <cols>
    <col min="1" max="1" width="61.140625" style="89" customWidth="1"/>
    <col min="2" max="3" width="17.00390625" style="87" customWidth="1"/>
    <col min="4" max="16384" width="9.140625" style="87" customWidth="1"/>
  </cols>
  <sheetData>
    <row r="1" spans="1:4" s="1" customFormat="1" ht="12.75" customHeight="1">
      <c r="A1" s="253" t="s">
        <v>35</v>
      </c>
      <c r="B1" s="253"/>
      <c r="C1" s="253"/>
      <c r="D1" s="78"/>
    </row>
    <row r="2" spans="1:3" s="1" customFormat="1" ht="12.75" customHeight="1">
      <c r="A2" s="253" t="s">
        <v>29</v>
      </c>
      <c r="B2" s="253"/>
      <c r="C2" s="253"/>
    </row>
    <row r="3" spans="1:3" s="1" customFormat="1" ht="12.75" customHeight="1">
      <c r="A3" s="2"/>
      <c r="B3" s="2"/>
      <c r="C3" s="2"/>
    </row>
    <row r="4" spans="1:7" s="1" customFormat="1" ht="12.75" customHeight="1">
      <c r="A4" s="254" t="s">
        <v>111</v>
      </c>
      <c r="B4" s="254"/>
      <c r="C4" s="254"/>
      <c r="D4" s="254"/>
      <c r="E4" s="254"/>
      <c r="F4" s="254"/>
      <c r="G4" s="254"/>
    </row>
    <row r="5" spans="1:3" s="13" customFormat="1" ht="12.75">
      <c r="A5" s="79" t="s">
        <v>110</v>
      </c>
      <c r="B5" s="80"/>
      <c r="C5" s="81">
        <v>1</v>
      </c>
    </row>
    <row r="6" spans="1:3" s="1" customFormat="1" ht="12.75" customHeight="1">
      <c r="A6" s="350" t="s">
        <v>2</v>
      </c>
      <c r="B6" s="351" t="s">
        <v>58</v>
      </c>
      <c r="C6" s="352"/>
    </row>
    <row r="7" spans="1:3" s="1" customFormat="1" ht="12.75">
      <c r="A7" s="350"/>
      <c r="B7" s="82" t="s">
        <v>3</v>
      </c>
      <c r="C7" s="83" t="s">
        <v>40</v>
      </c>
    </row>
    <row r="8" spans="1:3" s="1" customFormat="1" ht="12.75" customHeight="1">
      <c r="A8" s="84" t="s">
        <v>32</v>
      </c>
      <c r="B8" s="85">
        <v>30471.11</v>
      </c>
      <c r="C8" s="85">
        <v>30471.11</v>
      </c>
    </row>
    <row r="9" spans="1:3" s="1" customFormat="1" ht="12.75" customHeight="1">
      <c r="A9" s="84" t="s">
        <v>33</v>
      </c>
      <c r="B9" s="85">
        <v>28947.55</v>
      </c>
      <c r="C9" s="85">
        <v>28947.55</v>
      </c>
    </row>
    <row r="10" spans="1:3" s="1" customFormat="1" ht="12.75" customHeight="1">
      <c r="A10" s="84" t="s">
        <v>59</v>
      </c>
      <c r="B10" s="85">
        <v>27500.17</v>
      </c>
      <c r="C10" s="85">
        <v>27500.17</v>
      </c>
    </row>
    <row r="11" spans="1:3" s="1" customFormat="1" ht="12.75" customHeight="1" hidden="1">
      <c r="A11" s="16"/>
      <c r="B11" s="15"/>
      <c r="C11" s="15"/>
    </row>
    <row r="12" spans="1:3" s="1" customFormat="1" ht="12.75" customHeight="1" hidden="1">
      <c r="A12" s="16"/>
      <c r="B12" s="15"/>
      <c r="C12" s="15"/>
    </row>
    <row r="13" spans="1:3" s="1" customFormat="1" ht="12.75" customHeight="1" hidden="1">
      <c r="A13" s="16"/>
      <c r="B13" s="15"/>
      <c r="C13" s="15"/>
    </row>
    <row r="14" spans="1:3" s="1" customFormat="1" ht="12.75" customHeight="1" hidden="1">
      <c r="A14" s="16"/>
      <c r="B14" s="15"/>
      <c r="C14" s="15"/>
    </row>
    <row r="15" spans="1:3" s="1" customFormat="1" ht="12.75" customHeight="1" hidden="1">
      <c r="A15" s="16"/>
      <c r="B15" s="15"/>
      <c r="C15" s="15"/>
    </row>
    <row r="16" spans="1:3" s="1" customFormat="1" ht="12.75" customHeight="1" hidden="1">
      <c r="A16" s="16"/>
      <c r="B16" s="15"/>
      <c r="C16" s="15"/>
    </row>
    <row r="17" spans="1:3" s="1" customFormat="1" ht="12.75" customHeight="1" hidden="1">
      <c r="A17" s="16"/>
      <c r="B17" s="15"/>
      <c r="C17" s="15"/>
    </row>
    <row r="18" spans="1:3" s="1" customFormat="1" ht="12.75" customHeight="1" hidden="1">
      <c r="A18" s="16"/>
      <c r="B18" s="15"/>
      <c r="C18" s="15"/>
    </row>
    <row r="19" spans="1:3" s="1" customFormat="1" ht="12.75" customHeight="1" hidden="1">
      <c r="A19" s="16"/>
      <c r="B19" s="15"/>
      <c r="C19" s="15"/>
    </row>
    <row r="20" spans="1:3" s="1" customFormat="1" ht="12.75" customHeight="1" hidden="1">
      <c r="A20" s="16"/>
      <c r="B20" s="15"/>
      <c r="C20" s="15"/>
    </row>
    <row r="21" spans="1:3" s="1" customFormat="1" ht="12.75" customHeight="1" hidden="1">
      <c r="A21" s="16"/>
      <c r="B21" s="15"/>
      <c r="C21" s="15"/>
    </row>
    <row r="22" spans="1:3" s="1" customFormat="1" ht="12.75" customHeight="1" hidden="1">
      <c r="A22" s="16"/>
      <c r="B22" s="15"/>
      <c r="C22" s="15"/>
    </row>
    <row r="23" spans="1:3" s="1" customFormat="1" ht="12.75" customHeight="1" hidden="1">
      <c r="A23" s="16"/>
      <c r="B23" s="15"/>
      <c r="C23" s="15"/>
    </row>
    <row r="24" spans="1:3" s="1" customFormat="1" ht="12.75" customHeight="1" hidden="1">
      <c r="A24" s="16"/>
      <c r="B24" s="15"/>
      <c r="C24" s="15"/>
    </row>
    <row r="25" spans="1:3" s="1" customFormat="1" ht="12.75" customHeight="1" hidden="1">
      <c r="A25" s="16"/>
      <c r="B25" s="15"/>
      <c r="C25" s="15"/>
    </row>
    <row r="26" spans="1:3" s="1" customFormat="1" ht="12.75" customHeight="1" hidden="1">
      <c r="A26" s="16"/>
      <c r="B26" s="15"/>
      <c r="C26" s="15"/>
    </row>
    <row r="27" spans="1:3" s="1" customFormat="1" ht="12.75" customHeight="1" hidden="1">
      <c r="A27" s="16"/>
      <c r="B27" s="15"/>
      <c r="C27" s="15"/>
    </row>
    <row r="28" spans="1:3" s="1" customFormat="1" ht="12.75" customHeight="1" hidden="1">
      <c r="A28" s="16"/>
      <c r="B28" s="15"/>
      <c r="C28" s="15"/>
    </row>
    <row r="29" spans="1:3" s="1" customFormat="1" ht="12.75" customHeight="1" hidden="1">
      <c r="A29" s="16"/>
      <c r="B29" s="15"/>
      <c r="C29" s="15"/>
    </row>
    <row r="30" spans="1:3" s="1" customFormat="1" ht="12.75" customHeight="1" hidden="1">
      <c r="A30" s="16"/>
      <c r="B30" s="15"/>
      <c r="C30" s="15"/>
    </row>
    <row r="31" spans="1:3" s="1" customFormat="1" ht="12.75" customHeight="1" hidden="1">
      <c r="A31" s="16"/>
      <c r="B31" s="15"/>
      <c r="C31" s="15"/>
    </row>
    <row r="32" s="1" customFormat="1" ht="12.75">
      <c r="A32" s="12" t="s">
        <v>123</v>
      </c>
    </row>
    <row r="33" spans="1:11" ht="12.75">
      <c r="A33" s="86" t="s">
        <v>57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1" ht="12.75">
      <c r="A34" s="88" t="s">
        <v>119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ht="12.75">
      <c r="A35" s="88" t="s">
        <v>120</v>
      </c>
    </row>
  </sheetData>
  <sheetProtection/>
  <mergeCells count="5">
    <mergeCell ref="A1:C1"/>
    <mergeCell ref="A2:C2"/>
    <mergeCell ref="A6:A7"/>
    <mergeCell ref="B6:C6"/>
    <mergeCell ref="A4:G4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A4" sqref="A4:G4"/>
    </sheetView>
  </sheetViews>
  <sheetFormatPr defaultColWidth="9.140625" defaultRowHeight="15"/>
  <cols>
    <col min="1" max="1" width="41.7109375" style="13" customWidth="1"/>
    <col min="2" max="2" width="14.140625" style="13" customWidth="1"/>
    <col min="3" max="3" width="15.57421875" style="1" customWidth="1"/>
    <col min="4" max="4" width="15.421875" style="1" customWidth="1"/>
    <col min="5" max="5" width="13.421875" style="1" customWidth="1"/>
    <col min="6" max="6" width="14.7109375" style="1" customWidth="1"/>
    <col min="7" max="7" width="13.421875" style="1" customWidth="1"/>
    <col min="8" max="16384" width="9.140625" style="1" customWidth="1"/>
  </cols>
  <sheetData>
    <row r="1" spans="1:7" s="20" customFormat="1" ht="12.75" customHeight="1">
      <c r="A1" s="298" t="s">
        <v>60</v>
      </c>
      <c r="B1" s="298"/>
      <c r="C1" s="298"/>
      <c r="D1" s="298"/>
      <c r="E1" s="298"/>
      <c r="F1" s="298"/>
      <c r="G1" s="298"/>
    </row>
    <row r="2" spans="1:7" s="20" customFormat="1" ht="12.75" customHeight="1">
      <c r="A2" s="298" t="s">
        <v>1</v>
      </c>
      <c r="B2" s="298"/>
      <c r="C2" s="298"/>
      <c r="D2" s="298"/>
      <c r="E2" s="298"/>
      <c r="F2" s="298"/>
      <c r="G2" s="298"/>
    </row>
    <row r="3" spans="1:5" s="3" customFormat="1" ht="12.75" customHeight="1">
      <c r="A3" s="90"/>
      <c r="B3" s="90"/>
      <c r="C3" s="90"/>
      <c r="D3" s="90"/>
      <c r="E3" s="90"/>
    </row>
    <row r="4" spans="1:7" s="3" customFormat="1" ht="12.75" customHeight="1">
      <c r="A4" s="254" t="s">
        <v>125</v>
      </c>
      <c r="B4" s="254"/>
      <c r="C4" s="254"/>
      <c r="D4" s="254"/>
      <c r="E4" s="254"/>
      <c r="F4" s="254"/>
      <c r="G4" s="254"/>
    </row>
    <row r="5" spans="1:7" s="5" customFormat="1" ht="12.75" customHeight="1">
      <c r="A5" s="4"/>
      <c r="B5" s="4"/>
      <c r="F5" s="255" t="s">
        <v>127</v>
      </c>
      <c r="G5" s="255"/>
    </row>
    <row r="6" spans="1:7" s="91" customFormat="1" ht="12.75" customHeight="1">
      <c r="A6" s="350" t="s">
        <v>61</v>
      </c>
      <c r="B6" s="351" t="s">
        <v>62</v>
      </c>
      <c r="C6" s="351"/>
      <c r="D6" s="351"/>
      <c r="E6" s="351"/>
      <c r="F6" s="351"/>
      <c r="G6" s="351"/>
    </row>
    <row r="7" spans="1:7" s="91" customFormat="1" ht="12.75" customHeight="1">
      <c r="A7" s="350"/>
      <c r="B7" s="351" t="s">
        <v>63</v>
      </c>
      <c r="C7" s="351"/>
      <c r="D7" s="351"/>
      <c r="E7" s="351"/>
      <c r="F7" s="351" t="s">
        <v>64</v>
      </c>
      <c r="G7" s="351" t="s">
        <v>8</v>
      </c>
    </row>
    <row r="8" spans="1:7" s="91" customFormat="1" ht="13.5" customHeight="1">
      <c r="A8" s="350"/>
      <c r="B8" s="351" t="s">
        <v>65</v>
      </c>
      <c r="C8" s="351"/>
      <c r="D8" s="351" t="s">
        <v>66</v>
      </c>
      <c r="E8" s="351" t="s">
        <v>17</v>
      </c>
      <c r="F8" s="351"/>
      <c r="G8" s="351"/>
    </row>
    <row r="9" spans="1:7" s="6" customFormat="1" ht="12.75" customHeight="1" thickBot="1">
      <c r="A9" s="350"/>
      <c r="B9" s="223" t="s">
        <v>67</v>
      </c>
      <c r="C9" s="223" t="s">
        <v>68</v>
      </c>
      <c r="D9" s="351"/>
      <c r="E9" s="351"/>
      <c r="F9" s="351"/>
      <c r="G9" s="351"/>
    </row>
    <row r="10" spans="1:7" s="6" customFormat="1" ht="12.75" customHeight="1">
      <c r="A10" s="224" t="s">
        <v>69</v>
      </c>
      <c r="B10" s="230">
        <v>1</v>
      </c>
      <c r="C10" s="186"/>
      <c r="D10" s="231">
        <v>0</v>
      </c>
      <c r="E10" s="191">
        <f aca="true" t="shared" si="0" ref="E10:E19">B10+D10+C10</f>
        <v>1</v>
      </c>
      <c r="F10" s="186"/>
      <c r="G10" s="192">
        <f>E10+F10</f>
        <v>1</v>
      </c>
    </row>
    <row r="11" spans="1:7" s="6" customFormat="1" ht="12.75" customHeight="1">
      <c r="A11" s="224" t="s">
        <v>70</v>
      </c>
      <c r="B11" s="232">
        <v>28</v>
      </c>
      <c r="C11" s="186"/>
      <c r="D11" s="233">
        <v>10</v>
      </c>
      <c r="E11" s="191">
        <f t="shared" si="0"/>
        <v>38</v>
      </c>
      <c r="F11" s="186"/>
      <c r="G11" s="192">
        <f aca="true" t="shared" si="1" ref="G11:G19">E11+F11</f>
        <v>38</v>
      </c>
    </row>
    <row r="12" spans="1:7" s="6" customFormat="1" ht="12.75" customHeight="1">
      <c r="A12" s="224" t="s">
        <v>71</v>
      </c>
      <c r="B12" s="232">
        <v>64</v>
      </c>
      <c r="C12" s="186"/>
      <c r="D12" s="233">
        <v>16</v>
      </c>
      <c r="E12" s="191">
        <f t="shared" si="0"/>
        <v>80</v>
      </c>
      <c r="F12" s="186">
        <v>1</v>
      </c>
      <c r="G12" s="192">
        <f t="shared" si="1"/>
        <v>81</v>
      </c>
    </row>
    <row r="13" spans="1:7" s="6" customFormat="1" ht="12.75" customHeight="1">
      <c r="A13" s="224" t="s">
        <v>72</v>
      </c>
      <c r="B13" s="234">
        <v>38</v>
      </c>
      <c r="C13" s="186">
        <v>3</v>
      </c>
      <c r="D13" s="235">
        <v>8</v>
      </c>
      <c r="E13" s="191">
        <f>B13+D13+C13</f>
        <v>49</v>
      </c>
      <c r="F13" s="186"/>
      <c r="G13" s="192">
        <f t="shared" si="1"/>
        <v>49</v>
      </c>
    </row>
    <row r="14" spans="1:7" s="6" customFormat="1" ht="12.75" customHeight="1">
      <c r="A14" s="224" t="s">
        <v>73</v>
      </c>
      <c r="B14" s="236"/>
      <c r="C14" s="237">
        <v>47</v>
      </c>
      <c r="D14" s="186"/>
      <c r="E14" s="191">
        <f t="shared" si="0"/>
        <v>47</v>
      </c>
      <c r="F14" s="238">
        <v>1</v>
      </c>
      <c r="G14" s="192">
        <f t="shared" si="1"/>
        <v>48</v>
      </c>
    </row>
    <row r="15" spans="1:7" s="6" customFormat="1" ht="12.75" customHeight="1">
      <c r="A15" s="224" t="s">
        <v>74</v>
      </c>
      <c r="B15" s="236"/>
      <c r="C15" s="237">
        <v>439</v>
      </c>
      <c r="D15" s="186"/>
      <c r="E15" s="191">
        <f t="shared" si="0"/>
        <v>439</v>
      </c>
      <c r="F15" s="239">
        <v>15</v>
      </c>
      <c r="G15" s="192">
        <f t="shared" si="1"/>
        <v>454</v>
      </c>
    </row>
    <row r="16" spans="1:7" s="6" customFormat="1" ht="12.75" customHeight="1">
      <c r="A16" s="224" t="s">
        <v>75</v>
      </c>
      <c r="B16" s="236"/>
      <c r="C16" s="237">
        <v>154</v>
      </c>
      <c r="D16" s="186"/>
      <c r="E16" s="191">
        <f t="shared" si="0"/>
        <v>154</v>
      </c>
      <c r="F16" s="239">
        <v>7</v>
      </c>
      <c r="G16" s="192">
        <f t="shared" si="1"/>
        <v>161</v>
      </c>
    </row>
    <row r="17" spans="1:7" s="6" customFormat="1" ht="12.75" customHeight="1">
      <c r="A17" s="224" t="s">
        <v>76</v>
      </c>
      <c r="B17" s="236"/>
      <c r="C17" s="237">
        <v>147</v>
      </c>
      <c r="D17" s="186"/>
      <c r="E17" s="191">
        <f t="shared" si="0"/>
        <v>147</v>
      </c>
      <c r="F17" s="239">
        <v>5</v>
      </c>
      <c r="G17" s="192">
        <f t="shared" si="1"/>
        <v>152</v>
      </c>
    </row>
    <row r="18" spans="1:7" s="6" customFormat="1" ht="12.75" customHeight="1">
      <c r="A18" s="224" t="s">
        <v>77</v>
      </c>
      <c r="B18" s="236"/>
      <c r="C18" s="237">
        <v>31</v>
      </c>
      <c r="D18" s="186"/>
      <c r="E18" s="191">
        <f t="shared" si="0"/>
        <v>31</v>
      </c>
      <c r="F18" s="239">
        <v>1</v>
      </c>
      <c r="G18" s="192">
        <f t="shared" si="1"/>
        <v>32</v>
      </c>
    </row>
    <row r="19" spans="1:7" s="6" customFormat="1" ht="12.75" customHeight="1">
      <c r="A19" s="224" t="s">
        <v>78</v>
      </c>
      <c r="B19" s="236"/>
      <c r="C19" s="240">
        <v>24</v>
      </c>
      <c r="D19" s="186"/>
      <c r="E19" s="191">
        <f t="shared" si="0"/>
        <v>24</v>
      </c>
      <c r="F19" s="241">
        <v>0</v>
      </c>
      <c r="G19" s="192">
        <f t="shared" si="1"/>
        <v>24</v>
      </c>
    </row>
    <row r="20" spans="1:7" s="6" customFormat="1" ht="12.75" customHeight="1" hidden="1">
      <c r="A20" s="95"/>
      <c r="B20" s="222">
        <v>634</v>
      </c>
      <c r="C20" s="222">
        <v>0</v>
      </c>
      <c r="D20" s="188">
        <f>SUM(D10:D19)</f>
        <v>34</v>
      </c>
      <c r="E20" s="187">
        <f aca="true" t="shared" si="2" ref="E20:E38">SUM(B20:D20)</f>
        <v>668</v>
      </c>
      <c r="F20" s="188"/>
      <c r="G20" s="189">
        <f aca="true" t="shared" si="3" ref="G20:G38">E20+F20</f>
        <v>668</v>
      </c>
    </row>
    <row r="21" spans="1:7" s="6" customFormat="1" ht="12.75" customHeight="1" hidden="1">
      <c r="A21" s="95"/>
      <c r="B21" s="188"/>
      <c r="C21" s="188"/>
      <c r="D21" s="188"/>
      <c r="E21" s="187">
        <f t="shared" si="2"/>
        <v>0</v>
      </c>
      <c r="F21" s="188"/>
      <c r="G21" s="189">
        <f t="shared" si="3"/>
        <v>0</v>
      </c>
    </row>
    <row r="22" spans="1:7" s="6" customFormat="1" ht="12.75" customHeight="1" hidden="1">
      <c r="A22" s="95"/>
      <c r="B22" s="188"/>
      <c r="C22" s="188"/>
      <c r="D22" s="188"/>
      <c r="E22" s="187">
        <f t="shared" si="2"/>
        <v>0</v>
      </c>
      <c r="F22" s="188"/>
      <c r="G22" s="189">
        <f t="shared" si="3"/>
        <v>0</v>
      </c>
    </row>
    <row r="23" spans="1:7" s="6" customFormat="1" ht="12.75" customHeight="1" hidden="1">
      <c r="A23" s="95"/>
      <c r="B23" s="188"/>
      <c r="C23" s="188"/>
      <c r="D23" s="188"/>
      <c r="E23" s="187">
        <f t="shared" si="2"/>
        <v>0</v>
      </c>
      <c r="F23" s="188"/>
      <c r="G23" s="189">
        <f t="shared" si="3"/>
        <v>0</v>
      </c>
    </row>
    <row r="24" spans="1:7" s="6" customFormat="1" ht="12.75" customHeight="1" hidden="1">
      <c r="A24" s="95"/>
      <c r="B24" s="188"/>
      <c r="C24" s="188"/>
      <c r="D24" s="188"/>
      <c r="E24" s="187">
        <f t="shared" si="2"/>
        <v>0</v>
      </c>
      <c r="F24" s="188"/>
      <c r="G24" s="189">
        <f t="shared" si="3"/>
        <v>0</v>
      </c>
    </row>
    <row r="25" spans="1:7" s="6" customFormat="1" ht="12.75" customHeight="1" hidden="1">
      <c r="A25" s="95"/>
      <c r="B25" s="188"/>
      <c r="C25" s="188"/>
      <c r="D25" s="188"/>
      <c r="E25" s="187">
        <f t="shared" si="2"/>
        <v>0</v>
      </c>
      <c r="F25" s="188"/>
      <c r="G25" s="189">
        <f t="shared" si="3"/>
        <v>0</v>
      </c>
    </row>
    <row r="26" spans="1:7" s="6" customFormat="1" ht="12.75" customHeight="1" hidden="1">
      <c r="A26" s="95"/>
      <c r="B26" s="188"/>
      <c r="C26" s="188"/>
      <c r="D26" s="188"/>
      <c r="E26" s="187">
        <f t="shared" si="2"/>
        <v>0</v>
      </c>
      <c r="F26" s="188"/>
      <c r="G26" s="189">
        <f t="shared" si="3"/>
        <v>0</v>
      </c>
    </row>
    <row r="27" spans="1:7" s="6" customFormat="1" ht="12.75" customHeight="1" hidden="1">
      <c r="A27" s="95"/>
      <c r="B27" s="188"/>
      <c r="C27" s="188"/>
      <c r="D27" s="188"/>
      <c r="E27" s="187">
        <f t="shared" si="2"/>
        <v>0</v>
      </c>
      <c r="F27" s="188"/>
      <c r="G27" s="189">
        <f t="shared" si="3"/>
        <v>0</v>
      </c>
    </row>
    <row r="28" spans="1:7" s="6" customFormat="1" ht="12.75" customHeight="1" hidden="1">
      <c r="A28" s="95"/>
      <c r="B28" s="188"/>
      <c r="C28" s="188"/>
      <c r="D28" s="188"/>
      <c r="E28" s="187">
        <f t="shared" si="2"/>
        <v>0</v>
      </c>
      <c r="F28" s="188"/>
      <c r="G28" s="189">
        <f t="shared" si="3"/>
        <v>0</v>
      </c>
    </row>
    <row r="29" spans="1:7" s="6" customFormat="1" ht="12.75" customHeight="1" hidden="1">
      <c r="A29" s="95"/>
      <c r="B29" s="188"/>
      <c r="C29" s="188"/>
      <c r="D29" s="188"/>
      <c r="E29" s="187">
        <f t="shared" si="2"/>
        <v>0</v>
      </c>
      <c r="F29" s="188"/>
      <c r="G29" s="189">
        <f t="shared" si="3"/>
        <v>0</v>
      </c>
    </row>
    <row r="30" spans="1:7" s="6" customFormat="1" ht="12.75" customHeight="1" hidden="1">
      <c r="A30" s="95"/>
      <c r="B30" s="188"/>
      <c r="C30" s="188"/>
      <c r="D30" s="188"/>
      <c r="E30" s="187">
        <f t="shared" si="2"/>
        <v>0</v>
      </c>
      <c r="F30" s="188"/>
      <c r="G30" s="189">
        <f t="shared" si="3"/>
        <v>0</v>
      </c>
    </row>
    <row r="31" spans="1:7" s="6" customFormat="1" ht="12.75" customHeight="1" hidden="1">
      <c r="A31" s="95"/>
      <c r="B31" s="188"/>
      <c r="C31" s="188"/>
      <c r="D31" s="188"/>
      <c r="E31" s="187">
        <f t="shared" si="2"/>
        <v>0</v>
      </c>
      <c r="F31" s="188"/>
      <c r="G31" s="189">
        <f t="shared" si="3"/>
        <v>0</v>
      </c>
    </row>
    <row r="32" spans="1:7" s="6" customFormat="1" ht="12.75" customHeight="1" hidden="1">
      <c r="A32" s="95"/>
      <c r="B32" s="188"/>
      <c r="C32" s="188"/>
      <c r="D32" s="188"/>
      <c r="E32" s="187">
        <f t="shared" si="2"/>
        <v>0</v>
      </c>
      <c r="F32" s="188"/>
      <c r="G32" s="189">
        <f t="shared" si="3"/>
        <v>0</v>
      </c>
    </row>
    <row r="33" spans="1:7" s="6" customFormat="1" ht="12.75" customHeight="1" hidden="1">
      <c r="A33" s="95"/>
      <c r="B33" s="188"/>
      <c r="C33" s="188"/>
      <c r="D33" s="188"/>
      <c r="E33" s="187">
        <f t="shared" si="2"/>
        <v>0</v>
      </c>
      <c r="F33" s="188"/>
      <c r="G33" s="189">
        <f t="shared" si="3"/>
        <v>0</v>
      </c>
    </row>
    <row r="34" spans="1:7" s="6" customFormat="1" ht="12.75" customHeight="1" hidden="1">
      <c r="A34" s="95"/>
      <c r="B34" s="188"/>
      <c r="C34" s="188"/>
      <c r="D34" s="188"/>
      <c r="E34" s="187">
        <f t="shared" si="2"/>
        <v>0</v>
      </c>
      <c r="F34" s="188"/>
      <c r="G34" s="189">
        <f t="shared" si="3"/>
        <v>0</v>
      </c>
    </row>
    <row r="35" spans="1:7" s="6" customFormat="1" ht="12.75" customHeight="1" hidden="1">
      <c r="A35" s="95"/>
      <c r="B35" s="188"/>
      <c r="C35" s="188"/>
      <c r="D35" s="188"/>
      <c r="E35" s="187">
        <f t="shared" si="2"/>
        <v>0</v>
      </c>
      <c r="F35" s="188"/>
      <c r="G35" s="189">
        <f t="shared" si="3"/>
        <v>0</v>
      </c>
    </row>
    <row r="36" spans="1:7" s="6" customFormat="1" ht="12.75" customHeight="1" hidden="1">
      <c r="A36" s="95"/>
      <c r="B36" s="188"/>
      <c r="C36" s="188"/>
      <c r="D36" s="188"/>
      <c r="E36" s="187">
        <f t="shared" si="2"/>
        <v>0</v>
      </c>
      <c r="F36" s="188"/>
      <c r="G36" s="189">
        <f t="shared" si="3"/>
        <v>0</v>
      </c>
    </row>
    <row r="37" spans="1:7" s="6" customFormat="1" ht="12.75" customHeight="1" hidden="1">
      <c r="A37" s="95"/>
      <c r="B37" s="188"/>
      <c r="C37" s="188"/>
      <c r="D37" s="188"/>
      <c r="E37" s="187">
        <f t="shared" si="2"/>
        <v>0</v>
      </c>
      <c r="F37" s="188"/>
      <c r="G37" s="189">
        <f t="shared" si="3"/>
        <v>0</v>
      </c>
    </row>
    <row r="38" spans="1:7" s="6" customFormat="1" ht="12.75" customHeight="1" hidden="1">
      <c r="A38" s="95"/>
      <c r="B38" s="188"/>
      <c r="C38" s="188"/>
      <c r="D38" s="188"/>
      <c r="E38" s="187">
        <f t="shared" si="2"/>
        <v>0</v>
      </c>
      <c r="F38" s="188"/>
      <c r="G38" s="189">
        <f t="shared" si="3"/>
        <v>0</v>
      </c>
    </row>
    <row r="39" spans="1:7" s="6" customFormat="1" ht="12.75">
      <c r="A39" s="97" t="s">
        <v>8</v>
      </c>
      <c r="B39" s="190">
        <f aca="true" t="shared" si="4" ref="B39:G39">SUM(B10:B19)</f>
        <v>131</v>
      </c>
      <c r="C39" s="190">
        <f>SUM(C10:C19)</f>
        <v>845</v>
      </c>
      <c r="D39" s="190">
        <f t="shared" si="4"/>
        <v>34</v>
      </c>
      <c r="E39" s="190">
        <f t="shared" si="4"/>
        <v>1010</v>
      </c>
      <c r="F39" s="190">
        <f t="shared" si="4"/>
        <v>30</v>
      </c>
      <c r="G39" s="190">
        <f t="shared" si="4"/>
        <v>1040</v>
      </c>
    </row>
    <row r="40" spans="1:2" s="3" customFormat="1" ht="12.75">
      <c r="A40" s="12"/>
      <c r="B40" s="5"/>
    </row>
  </sheetData>
  <sheetProtection/>
  <mergeCells count="12">
    <mergeCell ref="B7:E7"/>
    <mergeCell ref="F7:F9"/>
    <mergeCell ref="G7:G9"/>
    <mergeCell ref="B8:C8"/>
    <mergeCell ref="D8:D9"/>
    <mergeCell ref="E8:E9"/>
    <mergeCell ref="A1:G1"/>
    <mergeCell ref="A2:G2"/>
    <mergeCell ref="A4:G4"/>
    <mergeCell ref="F5:G5"/>
    <mergeCell ref="A6:A9"/>
    <mergeCell ref="B6:G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54.8515625" style="13" customWidth="1"/>
    <col min="2" max="2" width="11.57421875" style="1" customWidth="1"/>
    <col min="3" max="3" width="13.421875" style="1" customWidth="1"/>
    <col min="4" max="4" width="9.140625" style="13" customWidth="1"/>
    <col min="5" max="16384" width="9.140625" style="1" customWidth="1"/>
  </cols>
  <sheetData>
    <row r="1" spans="1:3" ht="12.75">
      <c r="A1" s="253" t="s">
        <v>79</v>
      </c>
      <c r="B1" s="253"/>
      <c r="C1" s="253"/>
    </row>
    <row r="2" spans="1:3" ht="12.75">
      <c r="A2" s="253" t="s">
        <v>36</v>
      </c>
      <c r="B2" s="253"/>
      <c r="C2" s="253"/>
    </row>
    <row r="3" spans="1:2" ht="12.75">
      <c r="A3" s="2"/>
      <c r="B3" s="2"/>
    </row>
    <row r="4" spans="1:9" ht="12.75">
      <c r="A4" s="353" t="s">
        <v>113</v>
      </c>
      <c r="B4" s="353"/>
      <c r="C4" s="353"/>
      <c r="D4" s="353"/>
      <c r="E4" s="353"/>
      <c r="F4" s="353"/>
      <c r="G4" s="353"/>
      <c r="H4" s="353"/>
      <c r="I4" s="353"/>
    </row>
    <row r="5" spans="1:2" ht="12.75">
      <c r="A5" s="98" t="s">
        <v>110</v>
      </c>
      <c r="B5" s="99"/>
    </row>
    <row r="6" s="13" customFormat="1" ht="12.75">
      <c r="C6" s="100">
        <v>1</v>
      </c>
    </row>
    <row r="7" spans="1:4" s="91" customFormat="1" ht="12.75">
      <c r="A7" s="350" t="s">
        <v>61</v>
      </c>
      <c r="B7" s="351" t="s">
        <v>80</v>
      </c>
      <c r="C7" s="351"/>
      <c r="D7" s="101"/>
    </row>
    <row r="8" spans="1:4" s="91" customFormat="1" ht="12.75">
      <c r="A8" s="350"/>
      <c r="B8" s="351" t="s">
        <v>81</v>
      </c>
      <c r="C8" s="351" t="s">
        <v>82</v>
      </c>
      <c r="D8" s="101"/>
    </row>
    <row r="9" spans="1:4" s="91" customFormat="1" ht="12.75">
      <c r="A9" s="350"/>
      <c r="B9" s="351"/>
      <c r="C9" s="351"/>
      <c r="D9" s="101"/>
    </row>
    <row r="10" spans="1:3" ht="12.75">
      <c r="A10" s="93" t="s">
        <v>69</v>
      </c>
      <c r="B10" s="85">
        <v>11686.76</v>
      </c>
      <c r="C10" s="85">
        <v>7596.39</v>
      </c>
    </row>
    <row r="11" spans="1:3" ht="12.75">
      <c r="A11" s="93" t="s">
        <v>70</v>
      </c>
      <c r="B11" s="85">
        <v>10352.52</v>
      </c>
      <c r="C11" s="85">
        <v>6729.14</v>
      </c>
    </row>
    <row r="12" spans="1:3" ht="12.75">
      <c r="A12" s="93" t="s">
        <v>71</v>
      </c>
      <c r="B12" s="85">
        <v>9106.74</v>
      </c>
      <c r="C12" s="85">
        <v>5919.38</v>
      </c>
    </row>
    <row r="13" spans="1:3" ht="12.75">
      <c r="A13" s="93" t="s">
        <v>72</v>
      </c>
      <c r="B13" s="85">
        <v>7945.86</v>
      </c>
      <c r="C13" s="85">
        <v>5164.81</v>
      </c>
    </row>
    <row r="14" spans="1:3" ht="12.75">
      <c r="A14" s="93" t="s">
        <v>73</v>
      </c>
      <c r="B14" s="85">
        <v>3072.36</v>
      </c>
      <c r="C14" s="85">
        <v>3072.36</v>
      </c>
    </row>
    <row r="15" spans="1:3" ht="12.75">
      <c r="A15" s="93" t="s">
        <v>74</v>
      </c>
      <c r="B15" s="85">
        <v>2232.038</v>
      </c>
      <c r="C15" s="85">
        <v>2232.038</v>
      </c>
    </row>
    <row r="16" spans="1:3" ht="12.75">
      <c r="A16" s="93" t="s">
        <v>75</v>
      </c>
      <c r="B16" s="85">
        <v>1939.89</v>
      </c>
      <c r="C16" s="85">
        <v>1939.89</v>
      </c>
    </row>
    <row r="17" spans="1:3" ht="12.75">
      <c r="A17" s="93" t="s">
        <v>76</v>
      </c>
      <c r="B17" s="85">
        <v>1379.07</v>
      </c>
      <c r="C17" s="85">
        <v>1379.07</v>
      </c>
    </row>
    <row r="18" spans="1:3" ht="12.75">
      <c r="A18" s="93" t="s">
        <v>77</v>
      </c>
      <c r="B18" s="85">
        <v>1185.05</v>
      </c>
      <c r="C18" s="85">
        <v>1185.05</v>
      </c>
    </row>
    <row r="19" spans="1:3" ht="12.75">
      <c r="A19" s="93" t="s">
        <v>78</v>
      </c>
      <c r="B19" s="85">
        <v>1019.17</v>
      </c>
      <c r="C19" s="85">
        <v>1019.17</v>
      </c>
    </row>
    <row r="20" spans="1:3" ht="12.75" customHeight="1" hidden="1">
      <c r="A20" s="16"/>
      <c r="B20" s="102"/>
      <c r="C20" s="102"/>
    </row>
    <row r="21" spans="1:3" ht="12.75" customHeight="1" hidden="1">
      <c r="A21" s="16"/>
      <c r="B21" s="102"/>
      <c r="C21" s="102"/>
    </row>
    <row r="22" spans="1:3" ht="12.75" customHeight="1" hidden="1">
      <c r="A22" s="16"/>
      <c r="B22" s="102"/>
      <c r="C22" s="102"/>
    </row>
    <row r="23" spans="1:3" ht="12.75">
      <c r="A23" s="97"/>
      <c r="B23" s="103"/>
      <c r="C23" s="103"/>
    </row>
    <row r="24" ht="12.75">
      <c r="A24" s="12" t="s">
        <v>123</v>
      </c>
    </row>
    <row r="25" spans="1:7" s="87" customFormat="1" ht="12.75">
      <c r="A25" s="86" t="s">
        <v>57</v>
      </c>
      <c r="B25" s="86"/>
      <c r="C25" s="86"/>
      <c r="D25" s="86"/>
      <c r="E25" s="86"/>
      <c r="F25" s="86"/>
      <c r="G25" s="86"/>
    </row>
    <row r="26" spans="1:22" s="87" customFormat="1" ht="12.75">
      <c r="A26" s="311" t="s">
        <v>118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</row>
  </sheetData>
  <sheetProtection/>
  <mergeCells count="8">
    <mergeCell ref="A26:V26"/>
    <mergeCell ref="A1:C1"/>
    <mergeCell ref="A2:C2"/>
    <mergeCell ref="A7:A9"/>
    <mergeCell ref="B7:C7"/>
    <mergeCell ref="B8:B9"/>
    <mergeCell ref="C8:C9"/>
    <mergeCell ref="A4:I4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">
      <selection activeCell="A4" sqref="A4:M4"/>
    </sheetView>
  </sheetViews>
  <sheetFormatPr defaultColWidth="9.140625" defaultRowHeight="15"/>
  <cols>
    <col min="1" max="1" width="41.7109375" style="13" customWidth="1"/>
    <col min="2" max="2" width="14.140625" style="13" customWidth="1"/>
    <col min="3" max="3" width="15.57421875" style="1" customWidth="1"/>
    <col min="4" max="4" width="15.421875" style="1" customWidth="1"/>
    <col min="5" max="5" width="13.421875" style="1" customWidth="1"/>
    <col min="6" max="6" width="14.7109375" style="1" customWidth="1"/>
    <col min="7" max="7" width="13.421875" style="1" customWidth="1"/>
    <col min="8" max="16384" width="9.140625" style="1" customWidth="1"/>
  </cols>
  <sheetData>
    <row r="1" spans="1:7" s="20" customFormat="1" ht="12.75" customHeight="1">
      <c r="A1" s="298" t="s">
        <v>60</v>
      </c>
      <c r="B1" s="298"/>
      <c r="C1" s="298"/>
      <c r="D1" s="298"/>
      <c r="E1" s="298"/>
      <c r="F1" s="298"/>
      <c r="G1" s="298"/>
    </row>
    <row r="2" spans="1:7" s="20" customFormat="1" ht="12.75" customHeight="1">
      <c r="A2" s="298" t="s">
        <v>1</v>
      </c>
      <c r="B2" s="298"/>
      <c r="C2" s="298"/>
      <c r="D2" s="298"/>
      <c r="E2" s="298"/>
      <c r="F2" s="298"/>
      <c r="G2" s="298"/>
    </row>
    <row r="3" spans="1:5" s="3" customFormat="1" ht="12.75" customHeight="1">
      <c r="A3" s="90"/>
      <c r="B3" s="90"/>
      <c r="C3" s="90"/>
      <c r="D3" s="90"/>
      <c r="E3" s="90"/>
    </row>
    <row r="4" spans="1:13" s="3" customFormat="1" ht="12.75" customHeight="1">
      <c r="A4" s="254" t="s">
        <v>128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7" s="5" customFormat="1" ht="12.75" customHeight="1">
      <c r="A5" s="4"/>
      <c r="B5" s="4"/>
      <c r="F5" s="255" t="s">
        <v>127</v>
      </c>
      <c r="G5" s="255"/>
    </row>
    <row r="6" spans="1:7" s="91" customFormat="1" ht="12.75" customHeight="1">
      <c r="A6" s="350" t="s">
        <v>61</v>
      </c>
      <c r="B6" s="351" t="s">
        <v>62</v>
      </c>
      <c r="C6" s="351"/>
      <c r="D6" s="351"/>
      <c r="E6" s="351"/>
      <c r="F6" s="351"/>
      <c r="G6" s="351"/>
    </row>
    <row r="7" spans="1:7" s="91" customFormat="1" ht="12.75" customHeight="1">
      <c r="A7" s="350"/>
      <c r="B7" s="351" t="s">
        <v>63</v>
      </c>
      <c r="C7" s="351"/>
      <c r="D7" s="351"/>
      <c r="E7" s="351"/>
      <c r="F7" s="351" t="s">
        <v>64</v>
      </c>
      <c r="G7" s="351" t="s">
        <v>8</v>
      </c>
    </row>
    <row r="8" spans="1:7" s="91" customFormat="1" ht="13.5" customHeight="1">
      <c r="A8" s="350"/>
      <c r="B8" s="351" t="s">
        <v>65</v>
      </c>
      <c r="C8" s="351"/>
      <c r="D8" s="351" t="s">
        <v>66</v>
      </c>
      <c r="E8" s="351" t="s">
        <v>17</v>
      </c>
      <c r="F8" s="351"/>
      <c r="G8" s="351"/>
    </row>
    <row r="9" spans="1:7" s="6" customFormat="1" ht="12.75" customHeight="1">
      <c r="A9" s="350"/>
      <c r="B9" s="92" t="s">
        <v>67</v>
      </c>
      <c r="C9" s="92" t="s">
        <v>68</v>
      </c>
      <c r="D9" s="351"/>
      <c r="E9" s="351"/>
      <c r="F9" s="351"/>
      <c r="G9" s="351"/>
    </row>
    <row r="10" spans="1:7" s="6" customFormat="1" ht="12.75" customHeight="1">
      <c r="A10" s="93" t="s">
        <v>69</v>
      </c>
      <c r="B10" s="186">
        <v>0</v>
      </c>
      <c r="C10" s="186">
        <v>0</v>
      </c>
      <c r="D10" s="186">
        <v>0</v>
      </c>
      <c r="E10" s="191">
        <f>SUM(B10:D10)</f>
        <v>0</v>
      </c>
      <c r="F10" s="186">
        <v>0</v>
      </c>
      <c r="G10" s="192">
        <f>SUM(E10:F10)</f>
        <v>0</v>
      </c>
    </row>
    <row r="11" spans="1:7" s="6" customFormat="1" ht="12.75" customHeight="1">
      <c r="A11" s="93" t="s">
        <v>70</v>
      </c>
      <c r="B11" s="186">
        <v>283</v>
      </c>
      <c r="C11" s="186">
        <v>10</v>
      </c>
      <c r="D11" s="186">
        <v>20</v>
      </c>
      <c r="E11" s="191">
        <f aca="true" t="shared" si="0" ref="E11:E19">SUM(B11:D11)</f>
        <v>313</v>
      </c>
      <c r="F11" s="186">
        <v>2</v>
      </c>
      <c r="G11" s="192">
        <f aca="true" t="shared" si="1" ref="G11:G19">SUM(E11:F11)</f>
        <v>315</v>
      </c>
    </row>
    <row r="12" spans="1:7" s="6" customFormat="1" ht="12.75" customHeight="1">
      <c r="A12" s="93" t="s">
        <v>71</v>
      </c>
      <c r="B12" s="186">
        <v>0</v>
      </c>
      <c r="C12" s="186">
        <v>0</v>
      </c>
      <c r="D12" s="186">
        <v>0</v>
      </c>
      <c r="E12" s="191">
        <f t="shared" si="0"/>
        <v>0</v>
      </c>
      <c r="F12" s="186">
        <v>0</v>
      </c>
      <c r="G12" s="192">
        <f t="shared" si="1"/>
        <v>0</v>
      </c>
    </row>
    <row r="13" spans="1:7" s="6" customFormat="1" ht="12.75" customHeight="1">
      <c r="A13" s="93" t="s">
        <v>72</v>
      </c>
      <c r="B13" s="186">
        <v>0</v>
      </c>
      <c r="C13" s="186">
        <v>0</v>
      </c>
      <c r="D13" s="186">
        <v>0</v>
      </c>
      <c r="E13" s="191">
        <f t="shared" si="0"/>
        <v>0</v>
      </c>
      <c r="F13" s="186">
        <v>0</v>
      </c>
      <c r="G13" s="192">
        <f t="shared" si="1"/>
        <v>0</v>
      </c>
    </row>
    <row r="14" spans="1:7" s="6" customFormat="1" ht="12.75" customHeight="1">
      <c r="A14" s="93" t="s">
        <v>73</v>
      </c>
      <c r="B14" s="186">
        <v>121</v>
      </c>
      <c r="C14" s="186">
        <v>9</v>
      </c>
      <c r="D14" s="186">
        <v>0</v>
      </c>
      <c r="E14" s="191">
        <f t="shared" si="0"/>
        <v>130</v>
      </c>
      <c r="F14" s="186">
        <v>0</v>
      </c>
      <c r="G14" s="192">
        <f t="shared" si="1"/>
        <v>130</v>
      </c>
    </row>
    <row r="15" spans="1:7" s="6" customFormat="1" ht="12.75" customHeight="1">
      <c r="A15" s="93" t="s">
        <v>74</v>
      </c>
      <c r="B15" s="186">
        <v>2614</v>
      </c>
      <c r="C15" s="186">
        <v>103</v>
      </c>
      <c r="D15" s="186">
        <v>6</v>
      </c>
      <c r="E15" s="191">
        <f t="shared" si="0"/>
        <v>2723</v>
      </c>
      <c r="F15" s="186">
        <v>53</v>
      </c>
      <c r="G15" s="192">
        <f t="shared" si="1"/>
        <v>2776</v>
      </c>
    </row>
    <row r="16" spans="1:7" s="6" customFormat="1" ht="12.75" customHeight="1">
      <c r="A16" s="93" t="s">
        <v>75</v>
      </c>
      <c r="B16" s="186">
        <v>46</v>
      </c>
      <c r="C16" s="186">
        <v>6</v>
      </c>
      <c r="D16" s="186">
        <v>1</v>
      </c>
      <c r="E16" s="191">
        <f t="shared" si="0"/>
        <v>53</v>
      </c>
      <c r="F16" s="186">
        <v>1</v>
      </c>
      <c r="G16" s="192">
        <f t="shared" si="1"/>
        <v>54</v>
      </c>
    </row>
    <row r="17" spans="1:7" s="6" customFormat="1" ht="12.75" customHeight="1">
      <c r="A17" s="93" t="s">
        <v>76</v>
      </c>
      <c r="B17" s="186">
        <v>778</v>
      </c>
      <c r="C17" s="186">
        <v>28</v>
      </c>
      <c r="D17" s="186">
        <v>5</v>
      </c>
      <c r="E17" s="191">
        <f t="shared" si="0"/>
        <v>811</v>
      </c>
      <c r="F17" s="186">
        <v>43</v>
      </c>
      <c r="G17" s="192">
        <f t="shared" si="1"/>
        <v>854</v>
      </c>
    </row>
    <row r="18" spans="1:7" s="6" customFormat="1" ht="12.75" customHeight="1">
      <c r="A18" s="93" t="s">
        <v>77</v>
      </c>
      <c r="B18" s="186">
        <v>1127</v>
      </c>
      <c r="C18" s="186">
        <v>38</v>
      </c>
      <c r="D18" s="186">
        <v>2</v>
      </c>
      <c r="E18" s="191">
        <f t="shared" si="0"/>
        <v>1167</v>
      </c>
      <c r="F18" s="186">
        <v>139</v>
      </c>
      <c r="G18" s="192">
        <f>SUM(E18:F18)</f>
        <v>1306</v>
      </c>
    </row>
    <row r="19" spans="1:7" s="6" customFormat="1" ht="12.75" customHeight="1">
      <c r="A19" s="93" t="s">
        <v>78</v>
      </c>
      <c r="B19" s="186">
        <v>71</v>
      </c>
      <c r="C19" s="186">
        <v>4</v>
      </c>
      <c r="D19" s="186">
        <v>0</v>
      </c>
      <c r="E19" s="191">
        <f t="shared" si="0"/>
        <v>75</v>
      </c>
      <c r="F19" s="186">
        <v>1</v>
      </c>
      <c r="G19" s="192">
        <f t="shared" si="1"/>
        <v>76</v>
      </c>
    </row>
    <row r="20" spans="1:7" s="6" customFormat="1" ht="12.75" customHeight="1" hidden="1">
      <c r="A20" s="95"/>
      <c r="B20" s="96">
        <v>634</v>
      </c>
      <c r="C20" s="96">
        <v>0</v>
      </c>
      <c r="D20" s="96"/>
      <c r="E20" s="94">
        <f aca="true" t="shared" si="2" ref="E20:E38">SUM(B20:D20)</f>
        <v>634</v>
      </c>
      <c r="F20" s="96"/>
      <c r="G20" s="94">
        <f aca="true" t="shared" si="3" ref="G20:G38">E20+F20</f>
        <v>634</v>
      </c>
    </row>
    <row r="21" spans="1:7" s="6" customFormat="1" ht="12.75" customHeight="1" hidden="1">
      <c r="A21" s="95"/>
      <c r="B21" s="96"/>
      <c r="C21" s="96"/>
      <c r="D21" s="96"/>
      <c r="E21" s="94">
        <f t="shared" si="2"/>
        <v>0</v>
      </c>
      <c r="F21" s="96"/>
      <c r="G21" s="94">
        <f t="shared" si="3"/>
        <v>0</v>
      </c>
    </row>
    <row r="22" spans="1:7" s="6" customFormat="1" ht="12.75" customHeight="1" hidden="1">
      <c r="A22" s="95"/>
      <c r="B22" s="96"/>
      <c r="C22" s="96"/>
      <c r="D22" s="96"/>
      <c r="E22" s="94">
        <f t="shared" si="2"/>
        <v>0</v>
      </c>
      <c r="F22" s="96"/>
      <c r="G22" s="94">
        <f t="shared" si="3"/>
        <v>0</v>
      </c>
    </row>
    <row r="23" spans="1:7" s="6" customFormat="1" ht="12.75" customHeight="1" hidden="1">
      <c r="A23" s="95"/>
      <c r="B23" s="96"/>
      <c r="C23" s="96"/>
      <c r="D23" s="96"/>
      <c r="E23" s="94">
        <f t="shared" si="2"/>
        <v>0</v>
      </c>
      <c r="F23" s="96"/>
      <c r="G23" s="94">
        <f t="shared" si="3"/>
        <v>0</v>
      </c>
    </row>
    <row r="24" spans="1:7" s="6" customFormat="1" ht="12.75" customHeight="1" hidden="1">
      <c r="A24" s="95"/>
      <c r="B24" s="96"/>
      <c r="C24" s="96"/>
      <c r="D24" s="96"/>
      <c r="E24" s="94">
        <f t="shared" si="2"/>
        <v>0</v>
      </c>
      <c r="F24" s="96"/>
      <c r="G24" s="94">
        <f t="shared" si="3"/>
        <v>0</v>
      </c>
    </row>
    <row r="25" spans="1:7" s="6" customFormat="1" ht="12.75" customHeight="1" hidden="1">
      <c r="A25" s="95"/>
      <c r="B25" s="96"/>
      <c r="C25" s="96"/>
      <c r="D25" s="96"/>
      <c r="E25" s="94">
        <f t="shared" si="2"/>
        <v>0</v>
      </c>
      <c r="F25" s="96"/>
      <c r="G25" s="94">
        <f t="shared" si="3"/>
        <v>0</v>
      </c>
    </row>
    <row r="26" spans="1:7" s="6" customFormat="1" ht="12.75" customHeight="1" hidden="1">
      <c r="A26" s="95"/>
      <c r="B26" s="96"/>
      <c r="C26" s="96"/>
      <c r="D26" s="96"/>
      <c r="E26" s="94">
        <f t="shared" si="2"/>
        <v>0</v>
      </c>
      <c r="F26" s="96"/>
      <c r="G26" s="94">
        <f t="shared" si="3"/>
        <v>0</v>
      </c>
    </row>
    <row r="27" spans="1:7" s="6" customFormat="1" ht="12.75" customHeight="1" hidden="1">
      <c r="A27" s="95"/>
      <c r="B27" s="96"/>
      <c r="C27" s="96"/>
      <c r="D27" s="96"/>
      <c r="E27" s="94">
        <f t="shared" si="2"/>
        <v>0</v>
      </c>
      <c r="F27" s="96"/>
      <c r="G27" s="94">
        <f t="shared" si="3"/>
        <v>0</v>
      </c>
    </row>
    <row r="28" spans="1:7" s="6" customFormat="1" ht="12.75" customHeight="1" hidden="1">
      <c r="A28" s="95"/>
      <c r="B28" s="96"/>
      <c r="C28" s="96"/>
      <c r="D28" s="96"/>
      <c r="E28" s="94">
        <f t="shared" si="2"/>
        <v>0</v>
      </c>
      <c r="F28" s="96"/>
      <c r="G28" s="94">
        <f t="shared" si="3"/>
        <v>0</v>
      </c>
    </row>
    <row r="29" spans="1:7" s="6" customFormat="1" ht="12.75" customHeight="1" hidden="1">
      <c r="A29" s="95"/>
      <c r="B29" s="96"/>
      <c r="C29" s="96"/>
      <c r="D29" s="96"/>
      <c r="E29" s="94">
        <f t="shared" si="2"/>
        <v>0</v>
      </c>
      <c r="F29" s="96"/>
      <c r="G29" s="94">
        <f t="shared" si="3"/>
        <v>0</v>
      </c>
    </row>
    <row r="30" spans="1:7" s="6" customFormat="1" ht="12.75" customHeight="1" hidden="1">
      <c r="A30" s="95"/>
      <c r="B30" s="96"/>
      <c r="C30" s="96"/>
      <c r="D30" s="96"/>
      <c r="E30" s="94">
        <f t="shared" si="2"/>
        <v>0</v>
      </c>
      <c r="F30" s="96"/>
      <c r="G30" s="94">
        <f t="shared" si="3"/>
        <v>0</v>
      </c>
    </row>
    <row r="31" spans="1:7" s="6" customFormat="1" ht="12.75" customHeight="1" hidden="1">
      <c r="A31" s="95"/>
      <c r="B31" s="96"/>
      <c r="C31" s="96"/>
      <c r="D31" s="96"/>
      <c r="E31" s="94">
        <f t="shared" si="2"/>
        <v>0</v>
      </c>
      <c r="F31" s="96"/>
      <c r="G31" s="94">
        <f t="shared" si="3"/>
        <v>0</v>
      </c>
    </row>
    <row r="32" spans="1:7" s="6" customFormat="1" ht="12.75" customHeight="1" hidden="1">
      <c r="A32" s="95"/>
      <c r="B32" s="96"/>
      <c r="C32" s="96"/>
      <c r="D32" s="96"/>
      <c r="E32" s="94">
        <f t="shared" si="2"/>
        <v>0</v>
      </c>
      <c r="F32" s="96"/>
      <c r="G32" s="94">
        <f t="shared" si="3"/>
        <v>0</v>
      </c>
    </row>
    <row r="33" spans="1:7" s="6" customFormat="1" ht="12.75" customHeight="1" hidden="1">
      <c r="A33" s="95"/>
      <c r="B33" s="96"/>
      <c r="C33" s="96"/>
      <c r="D33" s="96"/>
      <c r="E33" s="94">
        <f t="shared" si="2"/>
        <v>0</v>
      </c>
      <c r="F33" s="96"/>
      <c r="G33" s="94">
        <f t="shared" si="3"/>
        <v>0</v>
      </c>
    </row>
    <row r="34" spans="1:7" s="6" customFormat="1" ht="12.75" customHeight="1" hidden="1">
      <c r="A34" s="95"/>
      <c r="B34" s="96"/>
      <c r="C34" s="96"/>
      <c r="D34" s="96"/>
      <c r="E34" s="94">
        <f t="shared" si="2"/>
        <v>0</v>
      </c>
      <c r="F34" s="96"/>
      <c r="G34" s="94">
        <f t="shared" si="3"/>
        <v>0</v>
      </c>
    </row>
    <row r="35" spans="1:7" s="6" customFormat="1" ht="12.75" customHeight="1" hidden="1">
      <c r="A35" s="95"/>
      <c r="B35" s="96"/>
      <c r="C35" s="96"/>
      <c r="D35" s="96"/>
      <c r="E35" s="94">
        <f t="shared" si="2"/>
        <v>0</v>
      </c>
      <c r="F35" s="96"/>
      <c r="G35" s="94">
        <f t="shared" si="3"/>
        <v>0</v>
      </c>
    </row>
    <row r="36" spans="1:7" s="6" customFormat="1" ht="12.75" customHeight="1" hidden="1">
      <c r="A36" s="95"/>
      <c r="B36" s="96"/>
      <c r="C36" s="96"/>
      <c r="D36" s="96"/>
      <c r="E36" s="94">
        <f t="shared" si="2"/>
        <v>0</v>
      </c>
      <c r="F36" s="96"/>
      <c r="G36" s="94">
        <f t="shared" si="3"/>
        <v>0</v>
      </c>
    </row>
    <row r="37" spans="1:7" s="6" customFormat="1" ht="12.75" customHeight="1" hidden="1">
      <c r="A37" s="95"/>
      <c r="B37" s="96"/>
      <c r="C37" s="96"/>
      <c r="D37" s="96"/>
      <c r="E37" s="94">
        <f t="shared" si="2"/>
        <v>0</v>
      </c>
      <c r="F37" s="96"/>
      <c r="G37" s="94">
        <f t="shared" si="3"/>
        <v>0</v>
      </c>
    </row>
    <row r="38" spans="1:7" s="6" customFormat="1" ht="12.75" customHeight="1" hidden="1">
      <c r="A38" s="95"/>
      <c r="B38" s="96"/>
      <c r="C38" s="96"/>
      <c r="D38" s="96"/>
      <c r="E38" s="94">
        <f t="shared" si="2"/>
        <v>0</v>
      </c>
      <c r="F38" s="96"/>
      <c r="G38" s="94">
        <f t="shared" si="3"/>
        <v>0</v>
      </c>
    </row>
    <row r="39" spans="1:7" s="6" customFormat="1" ht="12.75">
      <c r="A39" s="97" t="s">
        <v>8</v>
      </c>
      <c r="B39" s="92">
        <f aca="true" t="shared" si="4" ref="B39:G39">SUM(B10:B19)</f>
        <v>5040</v>
      </c>
      <c r="C39" s="92">
        <f t="shared" si="4"/>
        <v>198</v>
      </c>
      <c r="D39" s="92">
        <f t="shared" si="4"/>
        <v>34</v>
      </c>
      <c r="E39" s="92">
        <f t="shared" si="4"/>
        <v>5272</v>
      </c>
      <c r="F39" s="92">
        <f t="shared" si="4"/>
        <v>239</v>
      </c>
      <c r="G39" s="92">
        <f t="shared" si="4"/>
        <v>5511</v>
      </c>
    </row>
    <row r="40" spans="1:2" s="3" customFormat="1" ht="12.75">
      <c r="A40" s="12"/>
      <c r="B40" s="5"/>
    </row>
  </sheetData>
  <sheetProtection/>
  <mergeCells count="12">
    <mergeCell ref="B7:E7"/>
    <mergeCell ref="F7:F9"/>
    <mergeCell ref="G7:G9"/>
    <mergeCell ref="B8:C8"/>
    <mergeCell ref="D8:D9"/>
    <mergeCell ref="E8:E9"/>
    <mergeCell ref="A4:M4"/>
    <mergeCell ref="A1:G1"/>
    <mergeCell ref="A2:G2"/>
    <mergeCell ref="F5:G5"/>
    <mergeCell ref="A6:A9"/>
    <mergeCell ref="B6:G6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B5" sqref="B5:C5"/>
    </sheetView>
  </sheetViews>
  <sheetFormatPr defaultColWidth="9.140625" defaultRowHeight="15"/>
  <cols>
    <col min="1" max="1" width="86.28125" style="13" customWidth="1"/>
    <col min="2" max="2" width="25.7109375" style="1" customWidth="1"/>
    <col min="3" max="3" width="9.140625" style="13" customWidth="1"/>
    <col min="4" max="16384" width="9.140625" style="1" customWidth="1"/>
  </cols>
  <sheetData>
    <row r="1" spans="1:2" ht="12.75" customHeight="1">
      <c r="A1" s="253" t="s">
        <v>83</v>
      </c>
      <c r="B1" s="253"/>
    </row>
    <row r="2" spans="1:2" ht="12.75">
      <c r="A2" s="253" t="s">
        <v>1</v>
      </c>
      <c r="B2" s="253"/>
    </row>
    <row r="3" spans="1:2" ht="12.75">
      <c r="A3" s="104"/>
      <c r="B3" s="105"/>
    </row>
    <row r="4" spans="1:9" ht="12.75" customHeight="1">
      <c r="A4" s="353" t="s">
        <v>126</v>
      </c>
      <c r="B4" s="353"/>
      <c r="C4" s="353"/>
      <c r="D4" s="353"/>
      <c r="E4" s="353"/>
      <c r="F4" s="353"/>
      <c r="G4" s="353"/>
      <c r="H4" s="353"/>
      <c r="I4" s="353"/>
    </row>
    <row r="5" spans="1:3" ht="12.75">
      <c r="A5" s="98"/>
      <c r="B5" s="255" t="s">
        <v>127</v>
      </c>
      <c r="C5" s="255"/>
    </row>
    <row r="6" spans="1:2" ht="12.75">
      <c r="A6" s="97" t="s">
        <v>84</v>
      </c>
      <c r="B6" s="83" t="s">
        <v>62</v>
      </c>
    </row>
    <row r="7" spans="1:2" ht="33" customHeight="1">
      <c r="A7" s="106" t="s">
        <v>85</v>
      </c>
      <c r="B7" s="107">
        <v>0</v>
      </c>
    </row>
    <row r="8" spans="1:2" ht="33.75" customHeight="1">
      <c r="A8" s="108" t="s">
        <v>86</v>
      </c>
      <c r="B8" s="107">
        <v>0</v>
      </c>
    </row>
    <row r="9" spans="1:2" ht="12.75">
      <c r="A9" s="97" t="s">
        <v>87</v>
      </c>
      <c r="B9" s="17">
        <f>SUM(B7:B8)</f>
        <v>0</v>
      </c>
    </row>
    <row r="10" ht="12.75">
      <c r="A10" s="18"/>
    </row>
  </sheetData>
  <sheetProtection/>
  <mergeCells count="4">
    <mergeCell ref="A1:B1"/>
    <mergeCell ref="A2:B2"/>
    <mergeCell ref="A4:I4"/>
    <mergeCell ref="B5:C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TRF4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tth</dc:creator>
  <cp:keywords/>
  <dc:description/>
  <cp:lastModifiedBy>tr300564</cp:lastModifiedBy>
  <dcterms:created xsi:type="dcterms:W3CDTF">2015-10-13T20:14:50Z</dcterms:created>
  <dcterms:modified xsi:type="dcterms:W3CDTF">2019-05-09T21:44:26Z</dcterms:modified>
  <cp:category/>
  <cp:version/>
  <cp:contentType/>
  <cp:contentStatus/>
</cp:coreProperties>
</file>